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E2D1E7C7-4DA5-4EEF-8BC8-0CE027846FC6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Istruzioni" sheetId="1" r:id="rId1"/>
    <sheet name="Riepilogo annuale" sheetId="2" r:id="rId2"/>
    <sheet name="Gennaio" sheetId="3" r:id="rId3"/>
    <sheet name="Febbraio" sheetId="4" r:id="rId4"/>
    <sheet name="Marzo" sheetId="5" r:id="rId5"/>
    <sheet name="Aprile" sheetId="6" r:id="rId6"/>
    <sheet name="Maggio" sheetId="7" r:id="rId7"/>
    <sheet name="Giugno" sheetId="8" r:id="rId8"/>
    <sheet name="Luglio" sheetId="9" r:id="rId9"/>
    <sheet name="Agosto" sheetId="10" r:id="rId10"/>
    <sheet name="Settembre" sheetId="11" r:id="rId11"/>
    <sheet name="Ottobre" sheetId="12" r:id="rId12"/>
    <sheet name="Novembre" sheetId="13" r:id="rId13"/>
    <sheet name="Dicembre" sheetId="14" r:id="rId14"/>
    <sheet name="Legenda e festività" sheetId="15" r:id="rId15"/>
  </sheets>
  <definedNames>
    <definedName name="AbsenceCodes">'Legenda e festività'!$A$5:$A$11</definedName>
    <definedName name="AbsenceNames">'Legenda e festività'!$B$5:$B$11</definedName>
    <definedName name="_xlnm.Print_Area" localSheetId="9">Agosto!$A$1:$J$54</definedName>
    <definedName name="_xlnm.Print_Area" localSheetId="5">Aprile!$A$1:$J$54</definedName>
    <definedName name="_xlnm.Print_Area" localSheetId="13">Dicembre!$A$1:$J$54</definedName>
    <definedName name="_xlnm.Print_Area" localSheetId="3">Febbraio!$A$1:$J$54</definedName>
    <definedName name="_xlnm.Print_Area" localSheetId="2">Gennaio!$A$1:$J$54</definedName>
    <definedName name="_xlnm.Print_Area" localSheetId="7">Giugno!$A$1:$J$54</definedName>
    <definedName name="_xlnm.Print_Area" localSheetId="0">Istruzioni!$A$1:$C$15</definedName>
    <definedName name="_xlnm.Print_Area" localSheetId="14">'Legenda e festività'!$A$1:$D$45</definedName>
    <definedName name="_xlnm.Print_Area" localSheetId="8">Luglio!$A$1:$J$54</definedName>
    <definedName name="_xlnm.Print_Area" localSheetId="6">Maggio!$A$1:$J$54</definedName>
    <definedName name="_xlnm.Print_Area" localSheetId="4">Marzo!$A$1:$J$54</definedName>
    <definedName name="_xlnm.Print_Area" localSheetId="12">Novembre!$A$1:$J$54</definedName>
    <definedName name="_xlnm.Print_Area" localSheetId="11">Ottobre!$A$1:$J$54</definedName>
    <definedName name="_xlnm.Print_Area" localSheetId="1">'Riepilogo annuale'!$A$1:$N$22</definedName>
    <definedName name="_xlnm.Print_Area" localSheetId="10">Settembre!$A$1:$J$54</definedName>
    <definedName name="Holidays">'Legenda e festività'!$A$16:$A$45</definedName>
    <definedName name="_xlnm.Print_Titles" localSheetId="9">Agosto!$9:$9</definedName>
    <definedName name="_xlnm.Print_Titles" localSheetId="5">Aprile!$9:$9</definedName>
    <definedName name="_xlnm.Print_Titles" localSheetId="13">Dicembre!$9:$9</definedName>
    <definedName name="_xlnm.Print_Titles" localSheetId="3">Febbraio!$9:$9</definedName>
    <definedName name="_xlnm.Print_Titles" localSheetId="2">Gennaio!$9:$9</definedName>
    <definedName name="_xlnm.Print_Titles" localSheetId="7">Giugno!$9:$9</definedName>
    <definedName name="_xlnm.Print_Titles" localSheetId="8">Luglio!$9:$9</definedName>
    <definedName name="_xlnm.Print_Titles" localSheetId="6">Maggio!$9:$9</definedName>
    <definedName name="_xlnm.Print_Titles" localSheetId="4">Marzo!$9:$9</definedName>
    <definedName name="_xlnm.Print_Titles" localSheetId="12">Novembre!$9:$9</definedName>
    <definedName name="_xlnm.Print_Titles" localSheetId="11">Ottobre!$9:$9</definedName>
    <definedName name="_xlnm.Print_Titles" localSheetId="1">'Riepilogo annuale'!$9:$9</definedName>
    <definedName name="_xlnm.Print_Titles" localSheetId="10">Settembre!$9:$9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15" l="1"/>
  <c r="G49" i="14"/>
  <c r="F49" i="14"/>
  <c r="E49" i="14"/>
  <c r="D49" i="14"/>
  <c r="C49" i="14"/>
  <c r="B49" i="14"/>
  <c r="A49" i="14"/>
  <c r="G48" i="14"/>
  <c r="F48" i="14"/>
  <c r="E48" i="14"/>
  <c r="D48" i="14"/>
  <c r="C48" i="14"/>
  <c r="B48" i="14"/>
  <c r="A48" i="14"/>
  <c r="I41" i="14"/>
  <c r="F40" i="14"/>
  <c r="F39" i="14"/>
  <c r="F38" i="14"/>
  <c r="F37" i="14"/>
  <c r="F36" i="14"/>
  <c r="F35" i="14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I7" i="14"/>
  <c r="I6" i="14"/>
  <c r="J45" i="14" s="1"/>
  <c r="N21" i="2" s="1"/>
  <c r="C6" i="14"/>
  <c r="I5" i="14"/>
  <c r="C5" i="14"/>
  <c r="J4" i="14"/>
  <c r="C4" i="14"/>
  <c r="G49" i="13"/>
  <c r="F49" i="13"/>
  <c r="E49" i="13"/>
  <c r="D49" i="13"/>
  <c r="C49" i="13"/>
  <c r="B49" i="13"/>
  <c r="A49" i="13"/>
  <c r="G48" i="13"/>
  <c r="F48" i="13"/>
  <c r="E48" i="13"/>
  <c r="D48" i="13"/>
  <c r="C48" i="13"/>
  <c r="B48" i="13"/>
  <c r="A48" i="13"/>
  <c r="I41" i="13"/>
  <c r="F40" i="13"/>
  <c r="F39" i="13"/>
  <c r="F38" i="13"/>
  <c r="F37" i="13"/>
  <c r="F36" i="13"/>
  <c r="F35" i="13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I7" i="13"/>
  <c r="I6" i="13"/>
  <c r="J45" i="13" s="1"/>
  <c r="N20" i="2" s="1"/>
  <c r="C6" i="13"/>
  <c r="I5" i="13"/>
  <c r="C5" i="13"/>
  <c r="J4" i="13"/>
  <c r="C4" i="13"/>
  <c r="G49" i="12"/>
  <c r="M19" i="2" s="1"/>
  <c r="F49" i="12"/>
  <c r="L19" i="2" s="1"/>
  <c r="E49" i="12"/>
  <c r="K19" i="2" s="1"/>
  <c r="D49" i="12"/>
  <c r="J19" i="2" s="1"/>
  <c r="C49" i="12"/>
  <c r="I19" i="2" s="1"/>
  <c r="B49" i="12"/>
  <c r="H19" i="2" s="1"/>
  <c r="A49" i="12"/>
  <c r="G19" i="2" s="1"/>
  <c r="G48" i="12"/>
  <c r="F48" i="12"/>
  <c r="E48" i="12"/>
  <c r="D48" i="12"/>
  <c r="C48" i="12"/>
  <c r="B48" i="12"/>
  <c r="A48" i="12"/>
  <c r="J45" i="12"/>
  <c r="N19" i="2" s="1"/>
  <c r="I41" i="12"/>
  <c r="F40" i="12"/>
  <c r="F39" i="12"/>
  <c r="F38" i="12"/>
  <c r="I45" i="12" s="1"/>
  <c r="F19" i="2" s="1"/>
  <c r="F37" i="12"/>
  <c r="F36" i="12"/>
  <c r="F35" i="12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I7" i="12"/>
  <c r="I6" i="12"/>
  <c r="C6" i="12"/>
  <c r="I5" i="12"/>
  <c r="C5" i="12"/>
  <c r="J4" i="12"/>
  <c r="C4" i="12"/>
  <c r="G49" i="11"/>
  <c r="F49" i="11"/>
  <c r="E49" i="11"/>
  <c r="D49" i="11"/>
  <c r="C49" i="11"/>
  <c r="B49" i="11"/>
  <c r="A49" i="11"/>
  <c r="G48" i="11"/>
  <c r="F48" i="11"/>
  <c r="E48" i="11"/>
  <c r="D48" i="11"/>
  <c r="C48" i="11"/>
  <c r="B48" i="11"/>
  <c r="A48" i="11"/>
  <c r="I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I7" i="11"/>
  <c r="I6" i="11"/>
  <c r="J45" i="11" s="1"/>
  <c r="N18" i="2" s="1"/>
  <c r="C6" i="11"/>
  <c r="I5" i="11"/>
  <c r="C5" i="11"/>
  <c r="J4" i="11"/>
  <c r="C4" i="11"/>
  <c r="G49" i="10"/>
  <c r="F49" i="10"/>
  <c r="E49" i="10"/>
  <c r="D49" i="10"/>
  <c r="C49" i="10"/>
  <c r="B49" i="10"/>
  <c r="A49" i="10"/>
  <c r="G48" i="10"/>
  <c r="F48" i="10"/>
  <c r="E48" i="10"/>
  <c r="D48" i="10"/>
  <c r="C48" i="10"/>
  <c r="B48" i="10"/>
  <c r="A48" i="10"/>
  <c r="I41" i="10"/>
  <c r="F40" i="10"/>
  <c r="F39" i="10"/>
  <c r="F38" i="10"/>
  <c r="F37" i="10"/>
  <c r="F36" i="10"/>
  <c r="F35" i="10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I7" i="10"/>
  <c r="I6" i="10"/>
  <c r="J45" i="10" s="1"/>
  <c r="N17" i="2" s="1"/>
  <c r="C6" i="10"/>
  <c r="I5" i="10"/>
  <c r="C5" i="10"/>
  <c r="J4" i="10"/>
  <c r="C4" i="10"/>
  <c r="G49" i="9"/>
  <c r="F49" i="9"/>
  <c r="E49" i="9"/>
  <c r="D49" i="9"/>
  <c r="C49" i="9"/>
  <c r="B49" i="9"/>
  <c r="A49" i="9"/>
  <c r="G48" i="9"/>
  <c r="F48" i="9"/>
  <c r="E48" i="9"/>
  <c r="D48" i="9"/>
  <c r="C48" i="9"/>
  <c r="B48" i="9"/>
  <c r="A48" i="9"/>
  <c r="I41" i="9"/>
  <c r="F40" i="9"/>
  <c r="F39" i="9"/>
  <c r="F38" i="9"/>
  <c r="F37" i="9"/>
  <c r="F36" i="9"/>
  <c r="F35" i="9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I7" i="9"/>
  <c r="I6" i="9"/>
  <c r="J45" i="9" s="1"/>
  <c r="N16" i="2" s="1"/>
  <c r="C6" i="9"/>
  <c r="I5" i="9"/>
  <c r="C5" i="9"/>
  <c r="J4" i="9"/>
  <c r="C4" i="9"/>
  <c r="G49" i="8"/>
  <c r="F49" i="8"/>
  <c r="E49" i="8"/>
  <c r="D49" i="8"/>
  <c r="C49" i="8"/>
  <c r="B49" i="8"/>
  <c r="A49" i="8"/>
  <c r="G48" i="8"/>
  <c r="F48" i="8"/>
  <c r="E48" i="8"/>
  <c r="D48" i="8"/>
  <c r="C48" i="8"/>
  <c r="B48" i="8"/>
  <c r="A48" i="8"/>
  <c r="I41" i="8"/>
  <c r="F40" i="8"/>
  <c r="F39" i="8"/>
  <c r="F38" i="8"/>
  <c r="F37" i="8"/>
  <c r="F36" i="8"/>
  <c r="F35" i="8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I7" i="8"/>
  <c r="I6" i="8"/>
  <c r="J45" i="8" s="1"/>
  <c r="N15" i="2" s="1"/>
  <c r="C6" i="8"/>
  <c r="I5" i="8"/>
  <c r="C5" i="8"/>
  <c r="J4" i="8"/>
  <c r="C4" i="8"/>
  <c r="G49" i="7"/>
  <c r="F49" i="7"/>
  <c r="E49" i="7"/>
  <c r="D49" i="7"/>
  <c r="C49" i="7"/>
  <c r="B49" i="7"/>
  <c r="A49" i="7"/>
  <c r="G48" i="7"/>
  <c r="F48" i="7"/>
  <c r="E48" i="7"/>
  <c r="D48" i="7"/>
  <c r="C48" i="7"/>
  <c r="B48" i="7"/>
  <c r="A48" i="7"/>
  <c r="I41" i="7"/>
  <c r="F40" i="7"/>
  <c r="F39" i="7"/>
  <c r="F38" i="7"/>
  <c r="F37" i="7"/>
  <c r="F36" i="7"/>
  <c r="F35" i="7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I7" i="7"/>
  <c r="I6" i="7"/>
  <c r="J45" i="7" s="1"/>
  <c r="N14" i="2" s="1"/>
  <c r="C6" i="7"/>
  <c r="I5" i="7"/>
  <c r="C5" i="7"/>
  <c r="J4" i="7"/>
  <c r="C4" i="7"/>
  <c r="G49" i="6"/>
  <c r="F49" i="6"/>
  <c r="E49" i="6"/>
  <c r="D49" i="6"/>
  <c r="C49" i="6"/>
  <c r="B49" i="6"/>
  <c r="A49" i="6"/>
  <c r="G48" i="6"/>
  <c r="F48" i="6"/>
  <c r="E48" i="6"/>
  <c r="D48" i="6"/>
  <c r="C48" i="6"/>
  <c r="B48" i="6"/>
  <c r="A48" i="6"/>
  <c r="I4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I7" i="6"/>
  <c r="I6" i="6"/>
  <c r="J45" i="6" s="1"/>
  <c r="N13" i="2" s="1"/>
  <c r="C6" i="6"/>
  <c r="I5" i="6"/>
  <c r="C5" i="6"/>
  <c r="J4" i="6"/>
  <c r="C4" i="6"/>
  <c r="G49" i="5"/>
  <c r="F49" i="5"/>
  <c r="E49" i="5"/>
  <c r="D49" i="5"/>
  <c r="C49" i="5"/>
  <c r="B49" i="5"/>
  <c r="A49" i="5"/>
  <c r="G48" i="5"/>
  <c r="F48" i="5"/>
  <c r="E48" i="5"/>
  <c r="D48" i="5"/>
  <c r="C48" i="5"/>
  <c r="B48" i="5"/>
  <c r="A48" i="5"/>
  <c r="I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I7" i="5"/>
  <c r="I6" i="5"/>
  <c r="J45" i="5" s="1"/>
  <c r="N12" i="2" s="1"/>
  <c r="C6" i="5"/>
  <c r="I5" i="5"/>
  <c r="C5" i="5"/>
  <c r="J4" i="5"/>
  <c r="C4" i="5"/>
  <c r="G49" i="4"/>
  <c r="F49" i="4"/>
  <c r="E49" i="4"/>
  <c r="D49" i="4"/>
  <c r="C49" i="4"/>
  <c r="B49" i="4"/>
  <c r="A49" i="4"/>
  <c r="G48" i="4"/>
  <c r="F48" i="4"/>
  <c r="E48" i="4"/>
  <c r="D48" i="4"/>
  <c r="C48" i="4"/>
  <c r="B48" i="4"/>
  <c r="A48" i="4"/>
  <c r="I41" i="4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I7" i="4"/>
  <c r="I6" i="4"/>
  <c r="J45" i="4" s="1"/>
  <c r="N11" i="2" s="1"/>
  <c r="C6" i="4"/>
  <c r="I5" i="4"/>
  <c r="C5" i="4"/>
  <c r="J4" i="4"/>
  <c r="C4" i="4"/>
  <c r="G49" i="3"/>
  <c r="M10" i="2" s="1"/>
  <c r="F49" i="3"/>
  <c r="E49" i="3"/>
  <c r="D49" i="3"/>
  <c r="C49" i="3"/>
  <c r="B49" i="3"/>
  <c r="A49" i="3"/>
  <c r="G48" i="3"/>
  <c r="F48" i="3"/>
  <c r="E48" i="3"/>
  <c r="D48" i="3"/>
  <c r="C48" i="3"/>
  <c r="B48" i="3"/>
  <c r="A48" i="3"/>
  <c r="I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I7" i="3"/>
  <c r="I6" i="3"/>
  <c r="J45" i="3" s="1"/>
  <c r="N10" i="2" s="1"/>
  <c r="C6" i="3"/>
  <c r="I5" i="3"/>
  <c r="C5" i="3"/>
  <c r="J4" i="3"/>
  <c r="C4" i="3"/>
  <c r="M21" i="2"/>
  <c r="L21" i="2"/>
  <c r="K21" i="2"/>
  <c r="J21" i="2"/>
  <c r="I21" i="2"/>
  <c r="H21" i="2"/>
  <c r="G21" i="2"/>
  <c r="M20" i="2"/>
  <c r="L20" i="2"/>
  <c r="K20" i="2"/>
  <c r="J20" i="2"/>
  <c r="I20" i="2"/>
  <c r="H20" i="2"/>
  <c r="G20" i="2"/>
  <c r="M18" i="2"/>
  <c r="L18" i="2"/>
  <c r="K18" i="2"/>
  <c r="J18" i="2"/>
  <c r="I18" i="2"/>
  <c r="H18" i="2"/>
  <c r="G18" i="2"/>
  <c r="M17" i="2"/>
  <c r="L17" i="2"/>
  <c r="K17" i="2"/>
  <c r="J17" i="2"/>
  <c r="I17" i="2"/>
  <c r="H17" i="2"/>
  <c r="G17" i="2"/>
  <c r="M16" i="2"/>
  <c r="L16" i="2"/>
  <c r="K16" i="2"/>
  <c r="J16" i="2"/>
  <c r="I16" i="2"/>
  <c r="H16" i="2"/>
  <c r="G16" i="2"/>
  <c r="M15" i="2"/>
  <c r="L15" i="2"/>
  <c r="K15" i="2"/>
  <c r="J15" i="2"/>
  <c r="I15" i="2"/>
  <c r="H15" i="2"/>
  <c r="G15" i="2"/>
  <c r="M14" i="2"/>
  <c r="L14" i="2"/>
  <c r="K14" i="2"/>
  <c r="J14" i="2"/>
  <c r="I14" i="2"/>
  <c r="H14" i="2"/>
  <c r="G14" i="2"/>
  <c r="M13" i="2"/>
  <c r="L13" i="2"/>
  <c r="K13" i="2"/>
  <c r="J13" i="2"/>
  <c r="I13" i="2"/>
  <c r="H13" i="2"/>
  <c r="G13" i="2"/>
  <c r="M12" i="2"/>
  <c r="L12" i="2"/>
  <c r="K12" i="2"/>
  <c r="J12" i="2"/>
  <c r="I12" i="2"/>
  <c r="H12" i="2"/>
  <c r="G12" i="2"/>
  <c r="M11" i="2"/>
  <c r="L11" i="2"/>
  <c r="K11" i="2"/>
  <c r="J11" i="2"/>
  <c r="I11" i="2"/>
  <c r="H11" i="2"/>
  <c r="G11" i="2"/>
  <c r="L10" i="2"/>
  <c r="K10" i="2"/>
  <c r="J10" i="2"/>
  <c r="I10" i="2"/>
  <c r="H10" i="2"/>
  <c r="G10" i="2"/>
  <c r="M9" i="2"/>
  <c r="L9" i="2"/>
  <c r="K9" i="2"/>
  <c r="J9" i="2"/>
  <c r="I9" i="2"/>
  <c r="H9" i="2"/>
  <c r="G9" i="2"/>
  <c r="M22" i="2" l="1"/>
  <c r="A40" i="10"/>
  <c r="B40" i="10" s="1"/>
  <c r="A39" i="10"/>
  <c r="B39" i="10" s="1"/>
  <c r="A38" i="10"/>
  <c r="B38" i="10" s="1"/>
  <c r="A37" i="10"/>
  <c r="B37" i="10" s="1"/>
  <c r="G23" i="6"/>
  <c r="H23" i="6"/>
  <c r="A40" i="6"/>
  <c r="B40" i="6" s="1"/>
  <c r="A39" i="6"/>
  <c r="B39" i="6" s="1"/>
  <c r="A38" i="6"/>
  <c r="B38" i="6" s="1"/>
  <c r="A37" i="6"/>
  <c r="B37" i="6" s="1"/>
  <c r="A36" i="6"/>
  <c r="B36" i="6" s="1"/>
  <c r="A35" i="6"/>
  <c r="B35" i="6" s="1"/>
  <c r="A34" i="6"/>
  <c r="B34" i="6" s="1"/>
  <c r="A33" i="6"/>
  <c r="B33" i="6" s="1"/>
  <c r="A32" i="6"/>
  <c r="B32" i="6" s="1"/>
  <c r="A31" i="6"/>
  <c r="B31" i="6" s="1"/>
  <c r="A30" i="6"/>
  <c r="B30" i="6" s="1"/>
  <c r="A29" i="6"/>
  <c r="B29" i="6" s="1"/>
  <c r="A27" i="6"/>
  <c r="B27" i="6" s="1"/>
  <c r="A26" i="6"/>
  <c r="B26" i="6" s="1"/>
  <c r="A25" i="6"/>
  <c r="B25" i="6" s="1"/>
  <c r="A24" i="6"/>
  <c r="B24" i="6" s="1"/>
  <c r="A28" i="6"/>
  <c r="B28" i="6" s="1"/>
  <c r="A40" i="4"/>
  <c r="B40" i="4" s="1"/>
  <c r="A39" i="4"/>
  <c r="B39" i="4" s="1"/>
  <c r="A38" i="4"/>
  <c r="B38" i="4" s="1"/>
  <c r="A37" i="4"/>
  <c r="B37" i="4" s="1"/>
  <c r="A36" i="4"/>
  <c r="B36" i="4" s="1"/>
  <c r="A35" i="4"/>
  <c r="B35" i="4" s="1"/>
  <c r="A34" i="4"/>
  <c r="B34" i="4" s="1"/>
  <c r="A33" i="4"/>
  <c r="B33" i="4" s="1"/>
  <c r="A32" i="4"/>
  <c r="B32" i="4" s="1"/>
  <c r="A31" i="4"/>
  <c r="B31" i="4" s="1"/>
  <c r="A30" i="4"/>
  <c r="B30" i="4" s="1"/>
  <c r="A29" i="4"/>
  <c r="B29" i="4" s="1"/>
  <c r="A28" i="4"/>
  <c r="B28" i="4" s="1"/>
  <c r="A27" i="4"/>
  <c r="B27" i="4" s="1"/>
  <c r="A26" i="4"/>
  <c r="B26" i="4" s="1"/>
  <c r="A25" i="4"/>
  <c r="B25" i="4" s="1"/>
  <c r="A24" i="4"/>
  <c r="B24" i="4" s="1"/>
  <c r="A23" i="4"/>
  <c r="B23" i="4" s="1"/>
  <c r="A22" i="4"/>
  <c r="B22" i="4" s="1"/>
  <c r="A21" i="4"/>
  <c r="B21" i="4" s="1"/>
  <c r="A20" i="4"/>
  <c r="B20" i="4" s="1"/>
  <c r="A19" i="4"/>
  <c r="B19" i="4" s="1"/>
  <c r="A18" i="4"/>
  <c r="B18" i="4" s="1"/>
  <c r="A28" i="15"/>
  <c r="A27" i="15"/>
  <c r="A26" i="15"/>
  <c r="A25" i="15"/>
  <c r="A24" i="15"/>
  <c r="A23" i="15"/>
  <c r="A22" i="15"/>
  <c r="A21" i="15"/>
  <c r="A20" i="15"/>
  <c r="A19" i="15"/>
  <c r="A18" i="15"/>
  <c r="A17" i="15"/>
  <c r="A16" i="15"/>
  <c r="H40" i="14"/>
  <c r="G40" i="14"/>
  <c r="H39" i="14"/>
  <c r="G39" i="14"/>
  <c r="G38" i="14"/>
  <c r="H38" i="14"/>
  <c r="H37" i="14"/>
  <c r="G37" i="14"/>
  <c r="G36" i="14"/>
  <c r="H36" i="14"/>
  <c r="H35" i="14"/>
  <c r="G35" i="14"/>
  <c r="H34" i="14"/>
  <c r="G34" i="14"/>
  <c r="G33" i="14"/>
  <c r="H33" i="14"/>
  <c r="G32" i="14"/>
  <c r="H32" i="14"/>
  <c r="H31" i="14"/>
  <c r="G31" i="14"/>
  <c r="H30" i="14"/>
  <c r="G30" i="14"/>
  <c r="H29" i="14"/>
  <c r="G29" i="14"/>
  <c r="H28" i="14"/>
  <c r="G28" i="14"/>
  <c r="H27" i="14"/>
  <c r="G27" i="14"/>
  <c r="H26" i="14"/>
  <c r="G26" i="14"/>
  <c r="H25" i="14"/>
  <c r="G25" i="14"/>
  <c r="H24" i="14"/>
  <c r="G24" i="14"/>
  <c r="H23" i="14"/>
  <c r="G23" i="14"/>
  <c r="H22" i="14"/>
  <c r="G22" i="14"/>
  <c r="H21" i="14"/>
  <c r="G21" i="14"/>
  <c r="G20" i="14"/>
  <c r="H20" i="14"/>
  <c r="G19" i="14"/>
  <c r="H19" i="14"/>
  <c r="G18" i="14"/>
  <c r="H18" i="14"/>
  <c r="H17" i="14"/>
  <c r="G17" i="14"/>
  <c r="H16" i="14"/>
  <c r="G16" i="14"/>
  <c r="H15" i="14"/>
  <c r="G15" i="14"/>
  <c r="H14" i="14"/>
  <c r="G14" i="14"/>
  <c r="H13" i="14"/>
  <c r="G13" i="14"/>
  <c r="H12" i="14"/>
  <c r="G12" i="14"/>
  <c r="H11" i="14"/>
  <c r="G11" i="14"/>
  <c r="F41" i="14"/>
  <c r="I45" i="14"/>
  <c r="F21" i="2" s="1"/>
  <c r="H10" i="14"/>
  <c r="H41" i="14" s="1"/>
  <c r="G10" i="14"/>
  <c r="G41" i="14" s="1"/>
  <c r="A24" i="14"/>
  <c r="B24" i="14" s="1"/>
  <c r="A23" i="14"/>
  <c r="B23" i="14" s="1"/>
  <c r="A22" i="14"/>
  <c r="B22" i="14" s="1"/>
  <c r="A21" i="14"/>
  <c r="B21" i="14" s="1"/>
  <c r="A20" i="14"/>
  <c r="B20" i="14" s="1"/>
  <c r="A19" i="14"/>
  <c r="B19" i="14" s="1"/>
  <c r="A18" i="14"/>
  <c r="B18" i="14" s="1"/>
  <c r="A40" i="14"/>
  <c r="B40" i="14" s="1"/>
  <c r="A39" i="14"/>
  <c r="B39" i="14" s="1"/>
  <c r="A17" i="14"/>
  <c r="B17" i="14" s="1"/>
  <c r="A38" i="14"/>
  <c r="B38" i="14" s="1"/>
  <c r="A37" i="14"/>
  <c r="B37" i="14" s="1"/>
  <c r="A16" i="14"/>
  <c r="B16" i="14" s="1"/>
  <c r="A36" i="14"/>
  <c r="B36" i="14" s="1"/>
  <c r="A35" i="14"/>
  <c r="B35" i="14" s="1"/>
  <c r="A15" i="14"/>
  <c r="B15" i="14" s="1"/>
  <c r="A34" i="14"/>
  <c r="B34" i="14" s="1"/>
  <c r="A33" i="14"/>
  <c r="B33" i="14" s="1"/>
  <c r="A14" i="14"/>
  <c r="B14" i="14" s="1"/>
  <c r="A32" i="14"/>
  <c r="B32" i="14" s="1"/>
  <c r="A31" i="14"/>
  <c r="B31" i="14" s="1"/>
  <c r="A13" i="14"/>
  <c r="B13" i="14" s="1"/>
  <c r="A30" i="14"/>
  <c r="B30" i="14" s="1"/>
  <c r="A29" i="14"/>
  <c r="B29" i="14" s="1"/>
  <c r="A12" i="14"/>
  <c r="B12" i="14" s="1"/>
  <c r="A28" i="14"/>
  <c r="B28" i="14" s="1"/>
  <c r="A27" i="14"/>
  <c r="B27" i="14" s="1"/>
  <c r="A11" i="14"/>
  <c r="B11" i="14" s="1"/>
  <c r="A26" i="14"/>
  <c r="B26" i="14" s="1"/>
  <c r="A25" i="14"/>
  <c r="B25" i="14" s="1"/>
  <c r="A10" i="14"/>
  <c r="H40" i="13"/>
  <c r="G40" i="13"/>
  <c r="G39" i="13"/>
  <c r="H39" i="13"/>
  <c r="H38" i="13"/>
  <c r="G38" i="13"/>
  <c r="H37" i="13"/>
  <c r="G37" i="13"/>
  <c r="G36" i="13"/>
  <c r="H36" i="13"/>
  <c r="G35" i="13"/>
  <c r="H35" i="13"/>
  <c r="G34" i="13"/>
  <c r="H34" i="13"/>
  <c r="H33" i="13"/>
  <c r="G33" i="13"/>
  <c r="H32" i="13"/>
  <c r="G32" i="13"/>
  <c r="G31" i="13"/>
  <c r="H31" i="13"/>
  <c r="G30" i="13"/>
  <c r="H30" i="13"/>
  <c r="G29" i="13"/>
  <c r="H29" i="13"/>
  <c r="G28" i="13"/>
  <c r="H28" i="13"/>
  <c r="H27" i="13"/>
  <c r="G27" i="13"/>
  <c r="H26" i="13"/>
  <c r="G26" i="13"/>
  <c r="H25" i="13"/>
  <c r="G25" i="13"/>
  <c r="G24" i="13"/>
  <c r="H24" i="13"/>
  <c r="H23" i="13"/>
  <c r="G23" i="13"/>
  <c r="G22" i="13"/>
  <c r="H22" i="13"/>
  <c r="G21" i="13"/>
  <c r="H21" i="13"/>
  <c r="H20" i="13"/>
  <c r="G20" i="13"/>
  <c r="G19" i="13"/>
  <c r="H19" i="13"/>
  <c r="G18" i="13"/>
  <c r="H18" i="13"/>
  <c r="G17" i="13"/>
  <c r="H17" i="13"/>
  <c r="H16" i="13"/>
  <c r="G16" i="13"/>
  <c r="G15" i="13"/>
  <c r="H15" i="13"/>
  <c r="H14" i="13"/>
  <c r="G14" i="13"/>
  <c r="H13" i="13"/>
  <c r="G13" i="13"/>
  <c r="H12" i="13"/>
  <c r="G12" i="13"/>
  <c r="H11" i="13"/>
  <c r="G11" i="13"/>
  <c r="G10" i="13"/>
  <c r="G41" i="13" s="1"/>
  <c r="I45" i="13"/>
  <c r="F20" i="2" s="1"/>
  <c r="F41" i="13"/>
  <c r="H10" i="13"/>
  <c r="H41" i="13" s="1"/>
  <c r="A30" i="13"/>
  <c r="B30" i="13" s="1"/>
  <c r="A20" i="13"/>
  <c r="B20" i="13" s="1"/>
  <c r="A31" i="13"/>
  <c r="B31" i="13" s="1"/>
  <c r="A32" i="13"/>
  <c r="B32" i="13" s="1"/>
  <c r="A19" i="13"/>
  <c r="B19" i="13" s="1"/>
  <c r="A33" i="13"/>
  <c r="B33" i="13" s="1"/>
  <c r="A34" i="13"/>
  <c r="B34" i="13" s="1"/>
  <c r="A18" i="13"/>
  <c r="B18" i="13" s="1"/>
  <c r="A35" i="13"/>
  <c r="B35" i="13" s="1"/>
  <c r="A36" i="13"/>
  <c r="B36" i="13" s="1"/>
  <c r="A17" i="13"/>
  <c r="B17" i="13" s="1"/>
  <c r="A38" i="13"/>
  <c r="B38" i="13" s="1"/>
  <c r="A39" i="13"/>
  <c r="B39" i="13" s="1"/>
  <c r="A16" i="13"/>
  <c r="B16" i="13" s="1"/>
  <c r="A40" i="13"/>
  <c r="B40" i="13" s="1"/>
  <c r="A15" i="13"/>
  <c r="B15" i="13" s="1"/>
  <c r="A24" i="13"/>
  <c r="B24" i="13" s="1"/>
  <c r="A23" i="13"/>
  <c r="B23" i="13" s="1"/>
  <c r="A14" i="13"/>
  <c r="B14" i="13" s="1"/>
  <c r="A25" i="13"/>
  <c r="B25" i="13" s="1"/>
  <c r="A26" i="13"/>
  <c r="B26" i="13" s="1"/>
  <c r="A13" i="13"/>
  <c r="B13" i="13" s="1"/>
  <c r="A22" i="13"/>
  <c r="B22" i="13" s="1"/>
  <c r="A27" i="13"/>
  <c r="B27" i="13" s="1"/>
  <c r="A12" i="13"/>
  <c r="B12" i="13" s="1"/>
  <c r="A28" i="13"/>
  <c r="B28" i="13" s="1"/>
  <c r="A21" i="13"/>
  <c r="B21" i="13" s="1"/>
  <c r="A11" i="13"/>
  <c r="B11" i="13" s="1"/>
  <c r="A29" i="13"/>
  <c r="B29" i="13" s="1"/>
  <c r="A37" i="13"/>
  <c r="B37" i="13" s="1"/>
  <c r="A10" i="13"/>
  <c r="G40" i="12"/>
  <c r="H40" i="12"/>
  <c r="H39" i="12"/>
  <c r="G39" i="12"/>
  <c r="G38" i="12"/>
  <c r="H38" i="12"/>
  <c r="H37" i="12"/>
  <c r="G37" i="12"/>
  <c r="G36" i="12"/>
  <c r="H36" i="12"/>
  <c r="H35" i="12"/>
  <c r="G35" i="12"/>
  <c r="H34" i="12"/>
  <c r="G34" i="12"/>
  <c r="H33" i="12"/>
  <c r="G33" i="12"/>
  <c r="H32" i="12"/>
  <c r="G32" i="12"/>
  <c r="H31" i="12"/>
  <c r="G31" i="12"/>
  <c r="G30" i="12"/>
  <c r="H30" i="12"/>
  <c r="H29" i="12"/>
  <c r="G29" i="12"/>
  <c r="H28" i="12"/>
  <c r="G28" i="12"/>
  <c r="H27" i="12"/>
  <c r="G27" i="12"/>
  <c r="G26" i="12"/>
  <c r="H26" i="12"/>
  <c r="G25" i="12"/>
  <c r="H25" i="12"/>
  <c r="H24" i="12"/>
  <c r="G24" i="12"/>
  <c r="G23" i="12"/>
  <c r="H23" i="12"/>
  <c r="G22" i="12"/>
  <c r="H22" i="12"/>
  <c r="G21" i="12"/>
  <c r="H21" i="12"/>
  <c r="H20" i="12"/>
  <c r="G20" i="12"/>
  <c r="H19" i="12"/>
  <c r="G19" i="12"/>
  <c r="H18" i="12"/>
  <c r="G18" i="12"/>
  <c r="H17" i="12"/>
  <c r="G17" i="12"/>
  <c r="H16" i="12"/>
  <c r="G16" i="12"/>
  <c r="G15" i="12"/>
  <c r="H15" i="12"/>
  <c r="G14" i="12"/>
  <c r="H14" i="12"/>
  <c r="G13" i="12"/>
  <c r="H13" i="12"/>
  <c r="H12" i="12"/>
  <c r="G12" i="12"/>
  <c r="H11" i="12"/>
  <c r="G11" i="12"/>
  <c r="H10" i="12"/>
  <c r="H41" i="12" s="1"/>
  <c r="G10" i="12"/>
  <c r="G41" i="12" s="1"/>
  <c r="F41" i="12"/>
  <c r="A22" i="12"/>
  <c r="B22" i="12" s="1"/>
  <c r="A38" i="12"/>
  <c r="B38" i="12" s="1"/>
  <c r="A21" i="12"/>
  <c r="B21" i="12" s="1"/>
  <c r="A27" i="12"/>
  <c r="B27" i="12" s="1"/>
  <c r="A33" i="12"/>
  <c r="B33" i="12" s="1"/>
  <c r="A20" i="12"/>
  <c r="B20" i="12" s="1"/>
  <c r="A19" i="12"/>
  <c r="B19" i="12" s="1"/>
  <c r="A18" i="12"/>
  <c r="B18" i="12" s="1"/>
  <c r="A17" i="12"/>
  <c r="B17" i="12" s="1"/>
  <c r="A16" i="12"/>
  <c r="B16" i="12" s="1"/>
  <c r="A15" i="12"/>
  <c r="B15" i="12" s="1"/>
  <c r="A28" i="12"/>
  <c r="B28" i="12" s="1"/>
  <c r="A14" i="12"/>
  <c r="B14" i="12" s="1"/>
  <c r="A13" i="12"/>
  <c r="B13" i="12" s="1"/>
  <c r="A37" i="12"/>
  <c r="B37" i="12" s="1"/>
  <c r="A31" i="12"/>
  <c r="B31" i="12" s="1"/>
  <c r="A12" i="12"/>
  <c r="B12" i="12" s="1"/>
  <c r="A24" i="12"/>
  <c r="B24" i="12" s="1"/>
  <c r="A32" i="12"/>
  <c r="B32" i="12" s="1"/>
  <c r="A11" i="12"/>
  <c r="B11" i="12" s="1"/>
  <c r="A34" i="12"/>
  <c r="B34" i="12" s="1"/>
  <c r="A23" i="12"/>
  <c r="B23" i="12" s="1"/>
  <c r="A10" i="12"/>
  <c r="A39" i="12"/>
  <c r="B39" i="12" s="1"/>
  <c r="A40" i="12"/>
  <c r="B40" i="12" s="1"/>
  <c r="A35" i="12"/>
  <c r="B35" i="12" s="1"/>
  <c r="A29" i="12"/>
  <c r="B29" i="12" s="1"/>
  <c r="A26" i="12"/>
  <c r="B26" i="12" s="1"/>
  <c r="A36" i="12"/>
  <c r="B36" i="12" s="1"/>
  <c r="A25" i="12"/>
  <c r="B25" i="12" s="1"/>
  <c r="A30" i="12"/>
  <c r="B30" i="12" s="1"/>
  <c r="H40" i="11"/>
  <c r="G40" i="11"/>
  <c r="H39" i="11"/>
  <c r="G39" i="11"/>
  <c r="G38" i="11"/>
  <c r="H38" i="11"/>
  <c r="H37" i="11"/>
  <c r="G37" i="11"/>
  <c r="H36" i="11"/>
  <c r="G36" i="11"/>
  <c r="H35" i="11"/>
  <c r="G35" i="11"/>
  <c r="H34" i="11"/>
  <c r="G34" i="11"/>
  <c r="H33" i="11"/>
  <c r="G33" i="11"/>
  <c r="H32" i="11"/>
  <c r="G32" i="11"/>
  <c r="H31" i="11"/>
  <c r="G31" i="11"/>
  <c r="H30" i="11"/>
  <c r="G30" i="11"/>
  <c r="H29" i="11"/>
  <c r="G29" i="11"/>
  <c r="H28" i="11"/>
  <c r="G28" i="11"/>
  <c r="H27" i="11"/>
  <c r="G27" i="11"/>
  <c r="H26" i="11"/>
  <c r="G26" i="11"/>
  <c r="H25" i="11"/>
  <c r="G25" i="11"/>
  <c r="G24" i="11"/>
  <c r="H24" i="11"/>
  <c r="H23" i="11"/>
  <c r="G23" i="11"/>
  <c r="H22" i="11"/>
  <c r="G22" i="11"/>
  <c r="H21" i="11"/>
  <c r="G21" i="11"/>
  <c r="H20" i="11"/>
  <c r="G20" i="11"/>
  <c r="H19" i="11"/>
  <c r="G19" i="11"/>
  <c r="H18" i="11"/>
  <c r="G18" i="11"/>
  <c r="H17" i="11"/>
  <c r="G17" i="11"/>
  <c r="H16" i="11"/>
  <c r="G16" i="11"/>
  <c r="H15" i="11"/>
  <c r="G15" i="11"/>
  <c r="G14" i="11"/>
  <c r="H14" i="11"/>
  <c r="H13" i="11"/>
  <c r="G13" i="11"/>
  <c r="H12" i="11"/>
  <c r="G12" i="11"/>
  <c r="H11" i="11"/>
  <c r="G11" i="11"/>
  <c r="I45" i="11"/>
  <c r="F18" i="2" s="1"/>
  <c r="F41" i="11"/>
  <c r="H10" i="11"/>
  <c r="G10" i="11"/>
  <c r="A23" i="11"/>
  <c r="B23" i="11" s="1"/>
  <c r="A22" i="11"/>
  <c r="B22" i="11" s="1"/>
  <c r="A21" i="11"/>
  <c r="B21" i="11" s="1"/>
  <c r="A20" i="11"/>
  <c r="B20" i="11" s="1"/>
  <c r="A19" i="11"/>
  <c r="B19" i="11" s="1"/>
  <c r="A18" i="11"/>
  <c r="B18" i="11" s="1"/>
  <c r="A17" i="11"/>
  <c r="B17" i="11" s="1"/>
  <c r="A16" i="11"/>
  <c r="B16" i="11" s="1"/>
  <c r="A24" i="11"/>
  <c r="B24" i="11" s="1"/>
  <c r="A15" i="11"/>
  <c r="B15" i="11" s="1"/>
  <c r="A14" i="11"/>
  <c r="B14" i="11" s="1"/>
  <c r="A31" i="11"/>
  <c r="B31" i="11" s="1"/>
  <c r="A13" i="11"/>
  <c r="B13" i="11" s="1"/>
  <c r="A30" i="11"/>
  <c r="B30" i="11" s="1"/>
  <c r="A29" i="11"/>
  <c r="B29" i="11" s="1"/>
  <c r="A12" i="11"/>
  <c r="B12" i="11" s="1"/>
  <c r="A27" i="11"/>
  <c r="B27" i="11" s="1"/>
  <c r="A26" i="11"/>
  <c r="B26" i="11" s="1"/>
  <c r="A11" i="11"/>
  <c r="B11" i="11" s="1"/>
  <c r="A25" i="11"/>
  <c r="B25" i="11" s="1"/>
  <c r="A28" i="11"/>
  <c r="B28" i="11" s="1"/>
  <c r="A10" i="11"/>
  <c r="A39" i="11"/>
  <c r="B39" i="11" s="1"/>
  <c r="A34" i="11"/>
  <c r="B34" i="11" s="1"/>
  <c r="A33" i="11"/>
  <c r="B33" i="11" s="1"/>
  <c r="A32" i="11"/>
  <c r="B32" i="11" s="1"/>
  <c r="A40" i="11"/>
  <c r="B40" i="11" s="1"/>
  <c r="A35" i="11"/>
  <c r="B35" i="11" s="1"/>
  <c r="A36" i="11"/>
  <c r="B36" i="11" s="1"/>
  <c r="A37" i="11"/>
  <c r="B37" i="11" s="1"/>
  <c r="A38" i="11"/>
  <c r="B38" i="11" s="1"/>
  <c r="H40" i="10"/>
  <c r="G40" i="10"/>
  <c r="H39" i="10"/>
  <c r="G39" i="10"/>
  <c r="G38" i="10"/>
  <c r="H38" i="10"/>
  <c r="H37" i="10"/>
  <c r="G37" i="10"/>
  <c r="I45" i="10"/>
  <c r="F17" i="2" s="1"/>
  <c r="F41" i="10"/>
  <c r="H36" i="10"/>
  <c r="G36" i="10"/>
  <c r="H35" i="10"/>
  <c r="G35" i="10"/>
  <c r="H34" i="10"/>
  <c r="G34" i="10"/>
  <c r="H33" i="10"/>
  <c r="G33" i="10"/>
  <c r="G32" i="10"/>
  <c r="H32" i="10"/>
  <c r="H31" i="10"/>
  <c r="G31" i="10"/>
  <c r="H30" i="10"/>
  <c r="G30" i="10"/>
  <c r="H29" i="10"/>
  <c r="G29" i="10"/>
  <c r="H28" i="10"/>
  <c r="G28" i="10"/>
  <c r="H27" i="10"/>
  <c r="G27" i="10"/>
  <c r="G26" i="10"/>
  <c r="H26" i="10"/>
  <c r="G25" i="10"/>
  <c r="H25" i="10"/>
  <c r="H24" i="10"/>
  <c r="G24" i="10"/>
  <c r="G23" i="10"/>
  <c r="H23" i="10"/>
  <c r="H22" i="10"/>
  <c r="G22" i="10"/>
  <c r="H21" i="10"/>
  <c r="G21" i="10"/>
  <c r="H20" i="10"/>
  <c r="G20" i="10"/>
  <c r="G19" i="10"/>
  <c r="H19" i="10"/>
  <c r="H18" i="10"/>
  <c r="G18" i="10"/>
  <c r="H17" i="10"/>
  <c r="G17" i="10"/>
  <c r="G16" i="10"/>
  <c r="H16" i="10"/>
  <c r="H15" i="10"/>
  <c r="G15" i="10"/>
  <c r="G14" i="10"/>
  <c r="H14" i="10"/>
  <c r="G13" i="10"/>
  <c r="H13" i="10"/>
  <c r="G12" i="10"/>
  <c r="H12" i="10"/>
  <c r="G11" i="10"/>
  <c r="H11" i="10"/>
  <c r="G10" i="10"/>
  <c r="G41" i="10" s="1"/>
  <c r="H10" i="10"/>
  <c r="H41" i="10" s="1"/>
  <c r="A16" i="10"/>
  <c r="B16" i="10" s="1"/>
  <c r="A23" i="10"/>
  <c r="B23" i="10" s="1"/>
  <c r="A15" i="10"/>
  <c r="B15" i="10" s="1"/>
  <c r="A12" i="10"/>
  <c r="B12" i="10" s="1"/>
  <c r="A11" i="10"/>
  <c r="B11" i="10" s="1"/>
  <c r="A13" i="10"/>
  <c r="B13" i="10" s="1"/>
  <c r="A21" i="10"/>
  <c r="B21" i="10" s="1"/>
  <c r="A10" i="10"/>
  <c r="A29" i="10"/>
  <c r="B29" i="10" s="1"/>
  <c r="A35" i="10"/>
  <c r="B35" i="10" s="1"/>
  <c r="A27" i="10"/>
  <c r="B27" i="10" s="1"/>
  <c r="A28" i="10"/>
  <c r="B28" i="10" s="1"/>
  <c r="A20" i="10"/>
  <c r="B20" i="10" s="1"/>
  <c r="A31" i="10"/>
  <c r="B31" i="10" s="1"/>
  <c r="A32" i="10"/>
  <c r="B32" i="10" s="1"/>
  <c r="A33" i="10"/>
  <c r="B33" i="10" s="1"/>
  <c r="A34" i="10"/>
  <c r="B34" i="10" s="1"/>
  <c r="A36" i="10"/>
  <c r="B36" i="10" s="1"/>
  <c r="A26" i="10"/>
  <c r="B26" i="10" s="1"/>
  <c r="A19" i="10"/>
  <c r="B19" i="10" s="1"/>
  <c r="A22" i="10"/>
  <c r="B22" i="10" s="1"/>
  <c r="A25" i="10"/>
  <c r="B25" i="10" s="1"/>
  <c r="A14" i="10"/>
  <c r="B14" i="10" s="1"/>
  <c r="A18" i="10"/>
  <c r="B18" i="10" s="1"/>
  <c r="A24" i="10"/>
  <c r="B24" i="10" s="1"/>
  <c r="A17" i="10"/>
  <c r="B17" i="10" s="1"/>
  <c r="A30" i="10"/>
  <c r="B30" i="10" s="1"/>
  <c r="H40" i="9"/>
  <c r="G40" i="9"/>
  <c r="G39" i="9"/>
  <c r="H39" i="9"/>
  <c r="H38" i="9"/>
  <c r="G38" i="9"/>
  <c r="H37" i="9"/>
  <c r="G37" i="9"/>
  <c r="H36" i="9"/>
  <c r="G36" i="9"/>
  <c r="G35" i="9"/>
  <c r="H35" i="9"/>
  <c r="H34" i="9"/>
  <c r="G34" i="9"/>
  <c r="H33" i="9"/>
  <c r="G33" i="9"/>
  <c r="H32" i="9"/>
  <c r="G32" i="9"/>
  <c r="H31" i="9"/>
  <c r="G31" i="9"/>
  <c r="H30" i="9"/>
  <c r="G30" i="9"/>
  <c r="G29" i="9"/>
  <c r="H29" i="9"/>
  <c r="H28" i="9"/>
  <c r="G28" i="9"/>
  <c r="H27" i="9"/>
  <c r="G27" i="9"/>
  <c r="H26" i="9"/>
  <c r="G26" i="9"/>
  <c r="G25" i="9"/>
  <c r="H25" i="9"/>
  <c r="H24" i="9"/>
  <c r="G24" i="9"/>
  <c r="H23" i="9"/>
  <c r="G23" i="9"/>
  <c r="H22" i="9"/>
  <c r="G22" i="9"/>
  <c r="H21" i="9"/>
  <c r="G21" i="9"/>
  <c r="G20" i="9"/>
  <c r="H20" i="9"/>
  <c r="H19" i="9"/>
  <c r="G19" i="9"/>
  <c r="G18" i="9"/>
  <c r="H18" i="9"/>
  <c r="H17" i="9"/>
  <c r="G17" i="9"/>
  <c r="H16" i="9"/>
  <c r="G16" i="9"/>
  <c r="H15" i="9"/>
  <c r="G15" i="9"/>
  <c r="H14" i="9"/>
  <c r="G14" i="9"/>
  <c r="H13" i="9"/>
  <c r="G13" i="9"/>
  <c r="H12" i="9"/>
  <c r="G12" i="9"/>
  <c r="H11" i="9"/>
  <c r="G11" i="9"/>
  <c r="G10" i="9"/>
  <c r="H10" i="9"/>
  <c r="F41" i="9"/>
  <c r="I45" i="9"/>
  <c r="F16" i="2" s="1"/>
  <c r="A20" i="9"/>
  <c r="B20" i="9" s="1"/>
  <c r="A19" i="9"/>
  <c r="B19" i="9" s="1"/>
  <c r="A18" i="9"/>
  <c r="B18" i="9" s="1"/>
  <c r="A17" i="9"/>
  <c r="B17" i="9" s="1"/>
  <c r="A16" i="9"/>
  <c r="B16" i="9" s="1"/>
  <c r="A15" i="9"/>
  <c r="B15" i="9" s="1"/>
  <c r="A14" i="9"/>
  <c r="B14" i="9" s="1"/>
  <c r="A13" i="9"/>
  <c r="B13" i="9" s="1"/>
  <c r="A12" i="9"/>
  <c r="B12" i="9" s="1"/>
  <c r="A11" i="9"/>
  <c r="B11" i="9" s="1"/>
  <c r="A37" i="9"/>
  <c r="B37" i="9" s="1"/>
  <c r="A10" i="9"/>
  <c r="A29" i="9"/>
  <c r="B29" i="9" s="1"/>
  <c r="A34" i="9"/>
  <c r="B34" i="9" s="1"/>
  <c r="A38" i="9"/>
  <c r="B38" i="9" s="1"/>
  <c r="A32" i="9"/>
  <c r="B32" i="9" s="1"/>
  <c r="A39" i="9"/>
  <c r="B39" i="9" s="1"/>
  <c r="A33" i="9"/>
  <c r="B33" i="9" s="1"/>
  <c r="A28" i="9"/>
  <c r="B28" i="9" s="1"/>
  <c r="A36" i="9"/>
  <c r="B36" i="9" s="1"/>
  <c r="A40" i="9"/>
  <c r="B40" i="9" s="1"/>
  <c r="A27" i="9"/>
  <c r="B27" i="9" s="1"/>
  <c r="A30" i="9"/>
  <c r="B30" i="9" s="1"/>
  <c r="A23" i="9"/>
  <c r="B23" i="9" s="1"/>
  <c r="A26" i="9"/>
  <c r="B26" i="9" s="1"/>
  <c r="A35" i="9"/>
  <c r="B35" i="9" s="1"/>
  <c r="A31" i="9"/>
  <c r="B31" i="9" s="1"/>
  <c r="A25" i="9"/>
  <c r="B25" i="9" s="1"/>
  <c r="A22" i="9"/>
  <c r="B22" i="9" s="1"/>
  <c r="A21" i="9"/>
  <c r="B21" i="9" s="1"/>
  <c r="A24" i="9"/>
  <c r="B24" i="9" s="1"/>
  <c r="G40" i="8"/>
  <c r="H40" i="8"/>
  <c r="H39" i="8"/>
  <c r="G39" i="8"/>
  <c r="H38" i="8"/>
  <c r="G38" i="8"/>
  <c r="H37" i="8"/>
  <c r="G37" i="8"/>
  <c r="H36" i="8"/>
  <c r="G36" i="8"/>
  <c r="H35" i="8"/>
  <c r="G35" i="8"/>
  <c r="H34" i="8"/>
  <c r="G34" i="8"/>
  <c r="H33" i="8"/>
  <c r="G33" i="8"/>
  <c r="H32" i="8"/>
  <c r="G32" i="8"/>
  <c r="H31" i="8"/>
  <c r="G31" i="8"/>
  <c r="H30" i="8"/>
  <c r="G30" i="8"/>
  <c r="G29" i="8"/>
  <c r="H29" i="8"/>
  <c r="H28" i="8"/>
  <c r="G28" i="8"/>
  <c r="G27" i="8"/>
  <c r="H27" i="8"/>
  <c r="G26" i="8"/>
  <c r="H26" i="8"/>
  <c r="G25" i="8"/>
  <c r="H25" i="8"/>
  <c r="H24" i="8"/>
  <c r="G24" i="8"/>
  <c r="G23" i="8"/>
  <c r="H23" i="8"/>
  <c r="G22" i="8"/>
  <c r="H22" i="8"/>
  <c r="G21" i="8"/>
  <c r="H21" i="8"/>
  <c r="G20" i="8"/>
  <c r="H20" i="8"/>
  <c r="H19" i="8"/>
  <c r="G19" i="8"/>
  <c r="G18" i="8"/>
  <c r="H18" i="8"/>
  <c r="G17" i="8"/>
  <c r="H17" i="8"/>
  <c r="G16" i="8"/>
  <c r="H16" i="8"/>
  <c r="G15" i="8"/>
  <c r="H15" i="8"/>
  <c r="H14" i="8"/>
  <c r="G14" i="8"/>
  <c r="G13" i="8"/>
  <c r="H13" i="8"/>
  <c r="H12" i="8"/>
  <c r="G12" i="8"/>
  <c r="G11" i="8"/>
  <c r="H11" i="8"/>
  <c r="H10" i="8"/>
  <c r="H41" i="8" s="1"/>
  <c r="G10" i="8"/>
  <c r="G41" i="8" s="1"/>
  <c r="F41" i="8"/>
  <c r="I45" i="8"/>
  <c r="F15" i="2" s="1"/>
  <c r="A27" i="8"/>
  <c r="B27" i="8" s="1"/>
  <c r="A19" i="8"/>
  <c r="B19" i="8" s="1"/>
  <c r="A18" i="8"/>
  <c r="B18" i="8" s="1"/>
  <c r="A38" i="8"/>
  <c r="B38" i="8" s="1"/>
  <c r="A17" i="8"/>
  <c r="B17" i="8" s="1"/>
  <c r="A40" i="8"/>
  <c r="B40" i="8" s="1"/>
  <c r="A16" i="8"/>
  <c r="B16" i="8" s="1"/>
  <c r="A26" i="8"/>
  <c r="B26" i="8" s="1"/>
  <c r="A15" i="8"/>
  <c r="B15" i="8" s="1"/>
  <c r="A31" i="8"/>
  <c r="B31" i="8" s="1"/>
  <c r="A14" i="8"/>
  <c r="B14" i="8" s="1"/>
  <c r="A34" i="8"/>
  <c r="B34" i="8" s="1"/>
  <c r="A13" i="8"/>
  <c r="B13" i="8" s="1"/>
  <c r="A36" i="8"/>
  <c r="B36" i="8" s="1"/>
  <c r="A12" i="8"/>
  <c r="B12" i="8" s="1"/>
  <c r="A30" i="8"/>
  <c r="B30" i="8" s="1"/>
  <c r="A11" i="8"/>
  <c r="B11" i="8" s="1"/>
  <c r="A24" i="8"/>
  <c r="B24" i="8" s="1"/>
  <c r="A39" i="8"/>
  <c r="B39" i="8" s="1"/>
  <c r="A10" i="8"/>
  <c r="A29" i="8"/>
  <c r="B29" i="8" s="1"/>
  <c r="A23" i="8"/>
  <c r="B23" i="8" s="1"/>
  <c r="A33" i="8"/>
  <c r="B33" i="8" s="1"/>
  <c r="A37" i="8"/>
  <c r="B37" i="8" s="1"/>
  <c r="A22" i="8"/>
  <c r="B22" i="8" s="1"/>
  <c r="A28" i="8"/>
  <c r="B28" i="8" s="1"/>
  <c r="A21" i="8"/>
  <c r="B21" i="8" s="1"/>
  <c r="A25" i="8"/>
  <c r="B25" i="8" s="1"/>
  <c r="A35" i="8"/>
  <c r="B35" i="8" s="1"/>
  <c r="A32" i="8"/>
  <c r="B32" i="8" s="1"/>
  <c r="A20" i="8"/>
  <c r="B20" i="8" s="1"/>
  <c r="H40" i="7"/>
  <c r="G40" i="7"/>
  <c r="H39" i="7"/>
  <c r="G39" i="7"/>
  <c r="H38" i="7"/>
  <c r="G38" i="7"/>
  <c r="H37" i="7"/>
  <c r="G37" i="7"/>
  <c r="G36" i="7"/>
  <c r="H36" i="7"/>
  <c r="G35" i="7"/>
  <c r="H35" i="7"/>
  <c r="H34" i="7"/>
  <c r="G34" i="7"/>
  <c r="G33" i="7"/>
  <c r="H33" i="7"/>
  <c r="G32" i="7"/>
  <c r="H32" i="7"/>
  <c r="H31" i="7"/>
  <c r="G31" i="7"/>
  <c r="H30" i="7"/>
  <c r="G30" i="7"/>
  <c r="H29" i="7"/>
  <c r="G29" i="7"/>
  <c r="G28" i="7"/>
  <c r="H28" i="7"/>
  <c r="H27" i="7"/>
  <c r="G27" i="7"/>
  <c r="G26" i="7"/>
  <c r="H26" i="7"/>
  <c r="H25" i="7"/>
  <c r="G25" i="7"/>
  <c r="G24" i="7"/>
  <c r="H24" i="7"/>
  <c r="H23" i="7"/>
  <c r="G23" i="7"/>
  <c r="G22" i="7"/>
  <c r="H22" i="7"/>
  <c r="G21" i="7"/>
  <c r="H21" i="7"/>
  <c r="G20" i="7"/>
  <c r="H20" i="7"/>
  <c r="G19" i="7"/>
  <c r="H19" i="7"/>
  <c r="G18" i="7"/>
  <c r="H18" i="7"/>
  <c r="H17" i="7"/>
  <c r="G17" i="7"/>
  <c r="G16" i="7"/>
  <c r="H16" i="7"/>
  <c r="G15" i="7"/>
  <c r="H15" i="7"/>
  <c r="G14" i="7"/>
  <c r="H14" i="7"/>
  <c r="G13" i="7"/>
  <c r="H13" i="7"/>
  <c r="H12" i="7"/>
  <c r="G12" i="7"/>
  <c r="H11" i="7"/>
  <c r="G11" i="7"/>
  <c r="H10" i="7"/>
  <c r="H41" i="7" s="1"/>
  <c r="I45" i="7"/>
  <c r="F14" i="2" s="1"/>
  <c r="F41" i="7"/>
  <c r="G10" i="7"/>
  <c r="G41" i="7" s="1"/>
  <c r="A17" i="7"/>
  <c r="B17" i="7" s="1"/>
  <c r="A40" i="7"/>
  <c r="B40" i="7" s="1"/>
  <c r="A39" i="7"/>
  <c r="B39" i="7" s="1"/>
  <c r="A38" i="7"/>
  <c r="B38" i="7" s="1"/>
  <c r="A37" i="7"/>
  <c r="B37" i="7" s="1"/>
  <c r="A36" i="7"/>
  <c r="B36" i="7" s="1"/>
  <c r="A32" i="7"/>
  <c r="B32" i="7" s="1"/>
  <c r="A31" i="7"/>
  <c r="B31" i="7" s="1"/>
  <c r="A30" i="7"/>
  <c r="B30" i="7" s="1"/>
  <c r="A28" i="7"/>
  <c r="B28" i="7" s="1"/>
  <c r="A25" i="7"/>
  <c r="B25" i="7" s="1"/>
  <c r="A22" i="7"/>
  <c r="B22" i="7" s="1"/>
  <c r="A21" i="7"/>
  <c r="B21" i="7" s="1"/>
  <c r="A20" i="7"/>
  <c r="B20" i="7" s="1"/>
  <c r="A18" i="7"/>
  <c r="B18" i="7" s="1"/>
  <c r="A12" i="7"/>
  <c r="B12" i="7" s="1"/>
  <c r="A10" i="7"/>
  <c r="A11" i="7"/>
  <c r="B11" i="7" s="1"/>
  <c r="A16" i="7"/>
  <c r="B16" i="7" s="1"/>
  <c r="A14" i="7"/>
  <c r="B14" i="7" s="1"/>
  <c r="A13" i="7"/>
  <c r="B13" i="7" s="1"/>
  <c r="A29" i="7"/>
  <c r="B29" i="7" s="1"/>
  <c r="A35" i="7"/>
  <c r="B35" i="7" s="1"/>
  <c r="A34" i="7"/>
  <c r="B34" i="7" s="1"/>
  <c r="A33" i="7"/>
  <c r="B33" i="7" s="1"/>
  <c r="A27" i="7"/>
  <c r="B27" i="7" s="1"/>
  <c r="A26" i="7"/>
  <c r="B26" i="7" s="1"/>
  <c r="A15" i="7"/>
  <c r="B15" i="7" s="1"/>
  <c r="A24" i="7"/>
  <c r="B24" i="7" s="1"/>
  <c r="A23" i="7"/>
  <c r="B23" i="7" s="1"/>
  <c r="A19" i="7"/>
  <c r="B19" i="7" s="1"/>
  <c r="H40" i="6"/>
  <c r="G40" i="6"/>
  <c r="H39" i="6"/>
  <c r="G39" i="6"/>
  <c r="H38" i="6"/>
  <c r="G38" i="6"/>
  <c r="H37" i="6"/>
  <c r="G37" i="6"/>
  <c r="G36" i="6"/>
  <c r="H36" i="6"/>
  <c r="H35" i="6"/>
  <c r="G35" i="6"/>
  <c r="H34" i="6"/>
  <c r="G34" i="6"/>
  <c r="H33" i="6"/>
  <c r="G33" i="6"/>
  <c r="H32" i="6"/>
  <c r="G32" i="6"/>
  <c r="H31" i="6"/>
  <c r="G31" i="6"/>
  <c r="H30" i="6"/>
  <c r="G30" i="6"/>
  <c r="H29" i="6"/>
  <c r="G29" i="6"/>
  <c r="H28" i="6"/>
  <c r="G28" i="6"/>
  <c r="G27" i="6"/>
  <c r="H27" i="6"/>
  <c r="G26" i="6"/>
  <c r="H26" i="6"/>
  <c r="G25" i="6"/>
  <c r="H25" i="6"/>
  <c r="I45" i="6"/>
  <c r="F13" i="2" s="1"/>
  <c r="H24" i="6"/>
  <c r="G24" i="6"/>
  <c r="F41" i="6"/>
  <c r="H22" i="6"/>
  <c r="G22" i="6"/>
  <c r="H21" i="6"/>
  <c r="G21" i="6"/>
  <c r="H20" i="6"/>
  <c r="G20" i="6"/>
  <c r="H19" i="6"/>
  <c r="G19" i="6"/>
  <c r="G18" i="6"/>
  <c r="H18" i="6"/>
  <c r="G17" i="6"/>
  <c r="H17" i="6"/>
  <c r="H16" i="6"/>
  <c r="G16" i="6"/>
  <c r="H15" i="6"/>
  <c r="G15" i="6"/>
  <c r="G14" i="6"/>
  <c r="H14" i="6"/>
  <c r="H13" i="6"/>
  <c r="G13" i="6"/>
  <c r="G12" i="6"/>
  <c r="H12" i="6"/>
  <c r="H11" i="6"/>
  <c r="G11" i="6"/>
  <c r="H10" i="6"/>
  <c r="H41" i="6" s="1"/>
  <c r="G10" i="6"/>
  <c r="G41" i="6" s="1"/>
  <c r="A14" i="6"/>
  <c r="B14" i="6" s="1"/>
  <c r="A22" i="6"/>
  <c r="B22" i="6" s="1"/>
  <c r="A20" i="6"/>
  <c r="B20" i="6" s="1"/>
  <c r="A13" i="6"/>
  <c r="B13" i="6" s="1"/>
  <c r="A16" i="6"/>
  <c r="B16" i="6" s="1"/>
  <c r="A17" i="6"/>
  <c r="B17" i="6" s="1"/>
  <c r="A12" i="6"/>
  <c r="B12" i="6" s="1"/>
  <c r="A18" i="6"/>
  <c r="B18" i="6" s="1"/>
  <c r="A23" i="6"/>
  <c r="B23" i="6" s="1"/>
  <c r="A11" i="6"/>
  <c r="B11" i="6" s="1"/>
  <c r="A15" i="6"/>
  <c r="B15" i="6" s="1"/>
  <c r="A21" i="6"/>
  <c r="B21" i="6" s="1"/>
  <c r="A10" i="6"/>
  <c r="A19" i="6"/>
  <c r="B19" i="6" s="1"/>
  <c r="H40" i="5"/>
  <c r="G40" i="5"/>
  <c r="G39" i="5"/>
  <c r="H39" i="5"/>
  <c r="H38" i="5"/>
  <c r="G38" i="5"/>
  <c r="H37" i="5"/>
  <c r="G37" i="5"/>
  <c r="H36" i="5"/>
  <c r="G36" i="5"/>
  <c r="G35" i="5"/>
  <c r="H35" i="5"/>
  <c r="H34" i="5"/>
  <c r="G34" i="5"/>
  <c r="H33" i="5"/>
  <c r="G33" i="5"/>
  <c r="H32" i="5"/>
  <c r="G32" i="5"/>
  <c r="H31" i="5"/>
  <c r="G31" i="5"/>
  <c r="H30" i="5"/>
  <c r="G30" i="5"/>
  <c r="G29" i="5"/>
  <c r="H29" i="5"/>
  <c r="G28" i="5"/>
  <c r="H28" i="5"/>
  <c r="H27" i="5"/>
  <c r="G27" i="5"/>
  <c r="H26" i="5"/>
  <c r="G26" i="5"/>
  <c r="G25" i="5"/>
  <c r="H25" i="5"/>
  <c r="H24" i="5"/>
  <c r="G24" i="5"/>
  <c r="H23" i="5"/>
  <c r="G23" i="5"/>
  <c r="G22" i="5"/>
  <c r="H22" i="5"/>
  <c r="G21" i="5"/>
  <c r="H21" i="5"/>
  <c r="H20" i="5"/>
  <c r="G20" i="5"/>
  <c r="H19" i="5"/>
  <c r="G19" i="5"/>
  <c r="H18" i="5"/>
  <c r="G18" i="5"/>
  <c r="H17" i="5"/>
  <c r="G17" i="5"/>
  <c r="G16" i="5"/>
  <c r="H16" i="5"/>
  <c r="H15" i="5"/>
  <c r="G15" i="5"/>
  <c r="H14" i="5"/>
  <c r="G14" i="5"/>
  <c r="H13" i="5"/>
  <c r="G13" i="5"/>
  <c r="G12" i="5"/>
  <c r="H12" i="5"/>
  <c r="G11" i="5"/>
  <c r="H11" i="5"/>
  <c r="G10" i="5"/>
  <c r="G41" i="5" s="1"/>
  <c r="H10" i="5"/>
  <c r="H41" i="5" s="1"/>
  <c r="I45" i="5"/>
  <c r="F12" i="2" s="1"/>
  <c r="F41" i="5"/>
  <c r="A30" i="5"/>
  <c r="B30" i="5" s="1"/>
  <c r="A35" i="5"/>
  <c r="B35" i="5" s="1"/>
  <c r="A34" i="5"/>
  <c r="B34" i="5" s="1"/>
  <c r="A33" i="5"/>
  <c r="B33" i="5" s="1"/>
  <c r="A40" i="5"/>
  <c r="B40" i="5" s="1"/>
  <c r="A39" i="5"/>
  <c r="B39" i="5" s="1"/>
  <c r="A38" i="5"/>
  <c r="B38" i="5" s="1"/>
  <c r="A37" i="5"/>
  <c r="B37" i="5" s="1"/>
  <c r="A29" i="5"/>
  <c r="B29" i="5" s="1"/>
  <c r="A28" i="5"/>
  <c r="B28" i="5" s="1"/>
  <c r="A27" i="5"/>
  <c r="B27" i="5" s="1"/>
  <c r="A26" i="5"/>
  <c r="B26" i="5" s="1"/>
  <c r="A25" i="5"/>
  <c r="B25" i="5" s="1"/>
  <c r="A23" i="5"/>
  <c r="B23" i="5" s="1"/>
  <c r="A22" i="5"/>
  <c r="B22" i="5" s="1"/>
  <c r="A21" i="5"/>
  <c r="B21" i="5" s="1"/>
  <c r="A20" i="5"/>
  <c r="B20" i="5" s="1"/>
  <c r="A36" i="5"/>
  <c r="B36" i="5" s="1"/>
  <c r="A19" i="5"/>
  <c r="B19" i="5" s="1"/>
  <c r="A18" i="5"/>
  <c r="B18" i="5" s="1"/>
  <c r="A17" i="5"/>
  <c r="B17" i="5" s="1"/>
  <c r="A32" i="5"/>
  <c r="B32" i="5" s="1"/>
  <c r="A16" i="5"/>
  <c r="B16" i="5" s="1"/>
  <c r="A15" i="5"/>
  <c r="B15" i="5" s="1"/>
  <c r="A24" i="5"/>
  <c r="B24" i="5" s="1"/>
  <c r="A14" i="5"/>
  <c r="B14" i="5" s="1"/>
  <c r="A13" i="5"/>
  <c r="B13" i="5" s="1"/>
  <c r="A12" i="5"/>
  <c r="B12" i="5" s="1"/>
  <c r="A11" i="5"/>
  <c r="B11" i="5" s="1"/>
  <c r="A10" i="5"/>
  <c r="A31" i="5"/>
  <c r="B31" i="5" s="1"/>
  <c r="H40" i="4"/>
  <c r="G40" i="4"/>
  <c r="G39" i="4"/>
  <c r="H39" i="4"/>
  <c r="G38" i="4"/>
  <c r="H38" i="4"/>
  <c r="G37" i="4"/>
  <c r="H37" i="4"/>
  <c r="G36" i="4"/>
  <c r="H36" i="4"/>
  <c r="G35" i="4"/>
  <c r="H35" i="4"/>
  <c r="G34" i="4"/>
  <c r="H34" i="4"/>
  <c r="H33" i="4"/>
  <c r="G33" i="4"/>
  <c r="H32" i="4"/>
  <c r="G32" i="4"/>
  <c r="G31" i="4"/>
  <c r="H31" i="4"/>
  <c r="H30" i="4"/>
  <c r="G30" i="4"/>
  <c r="H29" i="4"/>
  <c r="G29" i="4"/>
  <c r="H28" i="4"/>
  <c r="G28" i="4"/>
  <c r="H27" i="4"/>
  <c r="G27" i="4"/>
  <c r="H26" i="4"/>
  <c r="G26" i="4"/>
  <c r="G25" i="4"/>
  <c r="H25" i="4"/>
  <c r="H24" i="4"/>
  <c r="G24" i="4"/>
  <c r="H23" i="4"/>
  <c r="G23" i="4"/>
  <c r="H22" i="4"/>
  <c r="G22" i="4"/>
  <c r="H21" i="4"/>
  <c r="G21" i="4"/>
  <c r="H20" i="4"/>
  <c r="G20" i="4"/>
  <c r="G19" i="4"/>
  <c r="H19" i="4"/>
  <c r="G18" i="4"/>
  <c r="H18" i="4"/>
  <c r="F41" i="4"/>
  <c r="I45" i="4"/>
  <c r="F11" i="2" s="1"/>
  <c r="G17" i="4"/>
  <c r="H17" i="4"/>
  <c r="H16" i="4"/>
  <c r="G16" i="4"/>
  <c r="H15" i="4"/>
  <c r="G15" i="4"/>
  <c r="H14" i="4"/>
  <c r="G14" i="4"/>
  <c r="H13" i="4"/>
  <c r="G13" i="4"/>
  <c r="H12" i="4"/>
  <c r="G12" i="4"/>
  <c r="H11" i="4"/>
  <c r="G11" i="4"/>
  <c r="H10" i="4"/>
  <c r="H41" i="4" s="1"/>
  <c r="G10" i="4"/>
  <c r="G41" i="4" s="1"/>
  <c r="A11" i="4"/>
  <c r="B11" i="4" s="1"/>
  <c r="A14" i="4"/>
  <c r="B14" i="4" s="1"/>
  <c r="A13" i="4"/>
  <c r="B13" i="4" s="1"/>
  <c r="A12" i="4"/>
  <c r="B12" i="4" s="1"/>
  <c r="A15" i="4"/>
  <c r="B15" i="4" s="1"/>
  <c r="A10" i="4"/>
  <c r="A17" i="4"/>
  <c r="B17" i="4" s="1"/>
  <c r="A16" i="4"/>
  <c r="B16" i="4" s="1"/>
  <c r="H40" i="3"/>
  <c r="G40" i="3"/>
  <c r="H39" i="3"/>
  <c r="G39" i="3"/>
  <c r="G38" i="3"/>
  <c r="H38" i="3"/>
  <c r="H37" i="3"/>
  <c r="G37" i="3"/>
  <c r="H36" i="3"/>
  <c r="G36" i="3"/>
  <c r="H35" i="3"/>
  <c r="G35" i="3"/>
  <c r="H34" i="3"/>
  <c r="G34" i="3"/>
  <c r="H33" i="3"/>
  <c r="G33" i="3"/>
  <c r="G32" i="3"/>
  <c r="H32" i="3"/>
  <c r="G31" i="3"/>
  <c r="H31" i="3"/>
  <c r="G30" i="3"/>
  <c r="H30" i="3"/>
  <c r="H29" i="3"/>
  <c r="G29" i="3"/>
  <c r="G28" i="3"/>
  <c r="H28" i="3"/>
  <c r="H27" i="3"/>
  <c r="G27" i="3"/>
  <c r="H26" i="3"/>
  <c r="G26" i="3"/>
  <c r="G25" i="3"/>
  <c r="H25" i="3"/>
  <c r="G24" i="3"/>
  <c r="H24" i="3"/>
  <c r="G23" i="3"/>
  <c r="H23" i="3"/>
  <c r="G22" i="3"/>
  <c r="H22" i="3"/>
  <c r="G21" i="3"/>
  <c r="H21" i="3"/>
  <c r="H20" i="3"/>
  <c r="G20" i="3"/>
  <c r="G19" i="3"/>
  <c r="H19" i="3"/>
  <c r="H18" i="3"/>
  <c r="G18" i="3"/>
  <c r="G17" i="3"/>
  <c r="H17" i="3"/>
  <c r="H16" i="3"/>
  <c r="G16" i="3"/>
  <c r="G15" i="3"/>
  <c r="H15" i="3"/>
  <c r="G14" i="3"/>
  <c r="H14" i="3"/>
  <c r="G13" i="3"/>
  <c r="H13" i="3"/>
  <c r="G12" i="3"/>
  <c r="H12" i="3"/>
  <c r="H11" i="3"/>
  <c r="G11" i="3"/>
  <c r="F41" i="3"/>
  <c r="I45" i="3"/>
  <c r="F10" i="2" s="1"/>
  <c r="G10" i="3"/>
  <c r="G41" i="3" s="1"/>
  <c r="H10" i="3"/>
  <c r="H41" i="3" s="1"/>
  <c r="A15" i="3"/>
  <c r="B15" i="3" s="1"/>
  <c r="A30" i="3"/>
  <c r="B30" i="3" s="1"/>
  <c r="A21" i="3"/>
  <c r="B21" i="3" s="1"/>
  <c r="A19" i="3"/>
  <c r="B19" i="3" s="1"/>
  <c r="A22" i="3"/>
  <c r="B22" i="3" s="1"/>
  <c r="A10" i="3"/>
  <c r="A29" i="3"/>
  <c r="B29" i="3" s="1"/>
  <c r="A11" i="3"/>
  <c r="B11" i="3" s="1"/>
  <c r="A37" i="3"/>
  <c r="B37" i="3" s="1"/>
  <c r="A33" i="3"/>
  <c r="B33" i="3" s="1"/>
  <c r="A34" i="3"/>
  <c r="B34" i="3" s="1"/>
  <c r="A18" i="3"/>
  <c r="B18" i="3" s="1"/>
  <c r="A35" i="3"/>
  <c r="B35" i="3" s="1"/>
  <c r="A23" i="3"/>
  <c r="B23" i="3" s="1"/>
  <c r="A12" i="3"/>
  <c r="B12" i="3" s="1"/>
  <c r="A36" i="3"/>
  <c r="B36" i="3" s="1"/>
  <c r="A24" i="3"/>
  <c r="B24" i="3" s="1"/>
  <c r="A38" i="3"/>
  <c r="B38" i="3" s="1"/>
  <c r="A25" i="3"/>
  <c r="B25" i="3" s="1"/>
  <c r="A39" i="3"/>
  <c r="B39" i="3" s="1"/>
  <c r="A40" i="3"/>
  <c r="B40" i="3" s="1"/>
  <c r="A20" i="3"/>
  <c r="B20" i="3" s="1"/>
  <c r="A32" i="3"/>
  <c r="B32" i="3" s="1"/>
  <c r="A31" i="3"/>
  <c r="B31" i="3" s="1"/>
  <c r="A13" i="3"/>
  <c r="B13" i="3" s="1"/>
  <c r="A16" i="3"/>
  <c r="B16" i="3" s="1"/>
  <c r="A14" i="3"/>
  <c r="B14" i="3" s="1"/>
  <c r="A26" i="3"/>
  <c r="B26" i="3" s="1"/>
  <c r="A17" i="3"/>
  <c r="B17" i="3" s="1"/>
  <c r="A27" i="3"/>
  <c r="B27" i="3" s="1"/>
  <c r="A28" i="3"/>
  <c r="B28" i="3" s="1"/>
  <c r="N22" i="2"/>
  <c r="L22" i="2"/>
  <c r="K22" i="2"/>
  <c r="J22" i="2"/>
  <c r="I22" i="2"/>
  <c r="H22" i="2"/>
  <c r="G22" i="2"/>
  <c r="H41" i="11" l="1"/>
  <c r="G41" i="11"/>
  <c r="G41" i="9"/>
  <c r="H41" i="9"/>
  <c r="A45" i="14"/>
  <c r="G45" i="14"/>
  <c r="B21" i="2"/>
  <c r="E21" i="2" s="1"/>
  <c r="E45" i="14"/>
  <c r="D21" i="2"/>
  <c r="C45" i="14"/>
  <c r="C21" i="2"/>
  <c r="B10" i="14"/>
  <c r="H49" i="14"/>
  <c r="C45" i="13"/>
  <c r="C20" i="2"/>
  <c r="A45" i="13"/>
  <c r="G45" i="13"/>
  <c r="B20" i="2"/>
  <c r="E20" i="2" s="1"/>
  <c r="E45" i="13"/>
  <c r="D20" i="2"/>
  <c r="B10" i="13"/>
  <c r="H49" i="13"/>
  <c r="E45" i="12"/>
  <c r="D19" i="2"/>
  <c r="C45" i="12"/>
  <c r="C19" i="2"/>
  <c r="A45" i="12"/>
  <c r="G45" i="12"/>
  <c r="B19" i="2"/>
  <c r="E19" i="2" s="1"/>
  <c r="B10" i="12"/>
  <c r="H49" i="12"/>
  <c r="A45" i="11"/>
  <c r="G45" i="11"/>
  <c r="B18" i="2"/>
  <c r="E18" i="2" s="1"/>
  <c r="E45" i="11"/>
  <c r="D18" i="2"/>
  <c r="C45" i="11"/>
  <c r="C18" i="2"/>
  <c r="B10" i="11"/>
  <c r="H49" i="11"/>
  <c r="A45" i="10"/>
  <c r="G45" i="10"/>
  <c r="B17" i="2"/>
  <c r="E17" i="2" s="1"/>
  <c r="C45" i="10"/>
  <c r="C17" i="2"/>
  <c r="E45" i="10"/>
  <c r="D17" i="2"/>
  <c r="B10" i="10"/>
  <c r="H49" i="10"/>
  <c r="C45" i="9"/>
  <c r="C16" i="2"/>
  <c r="E45" i="9"/>
  <c r="D16" i="2"/>
  <c r="A45" i="9"/>
  <c r="G45" i="9"/>
  <c r="B16" i="2"/>
  <c r="E16" i="2" s="1"/>
  <c r="B10" i="9"/>
  <c r="H49" i="9"/>
  <c r="E45" i="8"/>
  <c r="D15" i="2"/>
  <c r="C45" i="8"/>
  <c r="C15" i="2"/>
  <c r="A45" i="8"/>
  <c r="G45" i="8"/>
  <c r="B15" i="2"/>
  <c r="E15" i="2" s="1"/>
  <c r="B10" i="8"/>
  <c r="H49" i="8"/>
  <c r="E45" i="7"/>
  <c r="D14" i="2"/>
  <c r="A45" i="7"/>
  <c r="B14" i="2"/>
  <c r="E14" i="2" s="1"/>
  <c r="G45" i="7"/>
  <c r="C45" i="7"/>
  <c r="C14" i="2"/>
  <c r="B10" i="7"/>
  <c r="H49" i="7"/>
  <c r="B13" i="2"/>
  <c r="E13" i="2" s="1"/>
  <c r="A45" i="6"/>
  <c r="G45" i="6"/>
  <c r="E45" i="6"/>
  <c r="D13" i="2"/>
  <c r="C13" i="2"/>
  <c r="C45" i="6"/>
  <c r="B10" i="6"/>
  <c r="H49" i="6"/>
  <c r="C45" i="5"/>
  <c r="C12" i="2"/>
  <c r="E45" i="5"/>
  <c r="D12" i="2"/>
  <c r="A45" i="5"/>
  <c r="G45" i="5"/>
  <c r="B12" i="2"/>
  <c r="E12" i="2" s="1"/>
  <c r="B10" i="5"/>
  <c r="H49" i="5"/>
  <c r="A45" i="4"/>
  <c r="G45" i="4"/>
  <c r="B11" i="2"/>
  <c r="E11" i="2" s="1"/>
  <c r="E45" i="4"/>
  <c r="D11" i="2"/>
  <c r="C45" i="4"/>
  <c r="C11" i="2"/>
  <c r="B10" i="4"/>
  <c r="H49" i="4"/>
  <c r="A45" i="3"/>
  <c r="G45" i="3"/>
  <c r="B10" i="2"/>
  <c r="C45" i="3"/>
  <c r="C10" i="2"/>
  <c r="E45" i="3"/>
  <c r="D10" i="2"/>
  <c r="B10" i="3"/>
  <c r="H49" i="3"/>
  <c r="F22" i="2"/>
  <c r="C22" i="2" l="1"/>
  <c r="D22" i="2"/>
  <c r="E10" i="2"/>
  <c r="E22" i="2" s="1"/>
  <c r="B22" i="2"/>
</calcChain>
</file>

<file path=xl/sharedStrings.xml><?xml version="1.0" encoding="utf-8"?>
<sst xmlns="http://schemas.openxmlformats.org/spreadsheetml/2006/main" count="496" uniqueCount="115">
  <si>
    <t>Foglio presenze annuale</t>
  </si>
  <si>
    <t>Modello gratuito di NoBadge  ·  celle viola chiaro = da compilare  ·  celle grigie = calcolate, non sovrascriverle</t>
  </si>
  <si>
    <t>Dati del dipendente (valgono per tutti i 12 mesi)</t>
  </si>
  <si>
    <t>Dipendente</t>
  </si>
  <si>
    <t>Anno</t>
  </si>
  <si>
    <t>Mansione / reparto</t>
  </si>
  <si>
    <t>Ore ordinarie al giorno</t>
  </si>
  <si>
    <t>oltre questa soglia = straordinario</t>
  </si>
  <si>
    <t>Tariffa oraria (facoltativa)</t>
  </si>
  <si>
    <t>Maggiorazione straordinario (facolt.)</t>
  </si>
  <si>
    <t>Mese</t>
  </si>
  <si>
    <t>Ore
lavorate</t>
  </si>
  <si>
    <t>Ordinarie</t>
  </si>
  <si>
    <t>Straordinario</t>
  </si>
  <si>
    <t>Ore in decimali</t>
  </si>
  <si>
    <t>Giorni lavorati</t>
  </si>
  <si>
    <t>Costo (facoltativo)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</si>
  <si>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</si>
  <si>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</si>
  <si>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</si>
  <si>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</si>
  <si>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</si>
  <si>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</si>
  <si>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</si>
  <si>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</si>
  <si>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</si>
  <si>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</si>
  <si>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</si>
  <si>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</si>
  <si>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 anno</t>
  </si>
  <si>
    <t>Vuoi smettere di compilare a mano? NoBadge registra le timbrature con GPS o QR code dallo smartphone ed esporta il mese in Excel. 5,04 € per utente attivo al mese, prova gratis 15 giorni: nobadge.it</t>
  </si>
  <si>
    <t>Come si usa</t>
  </si>
  <si>
    <t>1. Riepilogo annuale</t>
  </si>
  <si>
    <t>Nella scheda "Riepilogo annuale" scrivi dipendente, anno, ore ordinarie al giorno ed eventuale tariffa: valgono per tutti i 12 mesi.</t>
  </si>
  <si>
    <t>2. Un foglio per mese</t>
  </si>
  <si>
    <t>Compila ogni mese nella sua scheda (Gennaio … Dicembre): entrata, uscita nel formato 08:30, pausa in minuti. I turni oltre la mezzanotte sono calcolati.</t>
  </si>
  <si>
    <t>3. Totali dell'anno</t>
  </si>
  <si>
    <t>Il riepilogo somma ore lavorate, ordinarie, straordinari, giorni lavorati e assenze di ogni mese e dell'anno intero.</t>
  </si>
  <si>
    <t>Assenze</t>
  </si>
  <si>
    <t>Nella colonna Assenza scegli un codice dal menu (F, P, M, ROL, INF, CP, R). Codici e descrizioni sono nella scheda "Legenda e festività" e si possono modificare.</t>
  </si>
  <si>
    <t>Festività e weekend</t>
  </si>
  <si>
    <t>Sabati e domeniche sono in grigio, le festività in viola. La scheda "Legenda e festività" contiene le festività nazionali italiane calcolate per l'anno (Pasqua compresa): aggiungi il santo patrono del tuo comune.</t>
  </si>
  <si>
    <t>Totali</t>
  </si>
  <si>
    <t>Le ore sono in ore:minuti (anche oltre le 24 ore) e in ore decimali, comode per la busta paga: 7:30 = 7,50.</t>
  </si>
  <si>
    <t>Stampa</t>
  </si>
  <si>
    <t>Il foglio è pronto per la stampa in A4 orizzontale, una pagina in larghezza, con l'intestazione della tabella ripetuta. In fondo ci sono gli spazi per le firme.</t>
  </si>
  <si>
    <t>Celle viola chiaro = da compilare. Celle grigie = calcolate in automatico: non scriverci sopra.</t>
  </si>
  <si>
    <t>Nota</t>
  </si>
  <si>
    <t>In Italia il documento ufficiale delle presenze è il Libro Unico del Lavoro (LUL, art. 39 D.L. 112/2008), tenuto dal datore di lavoro o dal consulente del lavoro. Questo foglio è un supporto interno da cui riportare i dati: non sostituisce il LUL.</t>
  </si>
  <si>
    <t>Foglio presenze annuale · Gennaio</t>
  </si>
  <si>
    <t>Mese (1-12)</t>
  </si>
  <si>
    <t>Data</t>
  </si>
  <si>
    <t>Giorno</t>
  </si>
  <si>
    <t>Entrata</t>
  </si>
  <si>
    <t>Uscita</t>
  </si>
  <si>
    <t>Pausa
(min)</t>
  </si>
  <si>
    <t>Assenza</t>
  </si>
  <si>
    <t>Note</t>
  </si>
  <si>
    <t>Totale mese</t>
  </si>
  <si>
    <t>Riepilogo del mese</t>
  </si>
  <si>
    <t>Ore lavorate</t>
  </si>
  <si>
    <t>Ore ordinarie</t>
  </si>
  <si>
    <t>Assenze (giorni)</t>
  </si>
  <si>
    <t>Festività nel periodo</t>
  </si>
  <si>
    <t>Dipendente e datore di lavoro confermano che le ore riportate corrispondono a quelle effettivamente lavorate.</t>
  </si>
  <si>
    <t>Firma del dipendente: ______________________________</t>
  </si>
  <si>
    <t>Firma del datore di lavoro: ______________________________</t>
  </si>
  <si>
    <t>Data: ____ / ____ / ________</t>
  </si>
  <si>
    <t>Foglio presenze annuale · Febbraio</t>
  </si>
  <si>
    <t>Foglio presenze annuale · Marzo</t>
  </si>
  <si>
    <t>Foglio presenze annuale · Aprile</t>
  </si>
  <si>
    <t>Foglio presenze annuale · Maggio</t>
  </si>
  <si>
    <t>Foglio presenze annuale · Giugno</t>
  </si>
  <si>
    <t>Foglio presenze annuale · Luglio</t>
  </si>
  <si>
    <t>Foglio presenze annuale · Agosto</t>
  </si>
  <si>
    <t>Foglio presenze annuale · Settembre</t>
  </si>
  <si>
    <t>Foglio presenze annuale · Ottobre</t>
  </si>
  <si>
    <t>Foglio presenze annuale · Novembre</t>
  </si>
  <si>
    <t>Foglio presenze annuale · Dicembre</t>
  </si>
  <si>
    <t>Legenda e festività</t>
  </si>
  <si>
    <t>Codici di assenza</t>
  </si>
  <si>
    <t>Codice</t>
  </si>
  <si>
    <t>Significato</t>
  </si>
  <si>
    <t>F</t>
  </si>
  <si>
    <t>Ferie</t>
  </si>
  <si>
    <t>Puoi cambiare codici e descrizioni: i menu a tendina e i totali si aggiornano da soli.</t>
  </si>
  <si>
    <t>P</t>
  </si>
  <si>
    <t>Permesso</t>
  </si>
  <si>
    <t>M</t>
  </si>
  <si>
    <t>Malattia</t>
  </si>
  <si>
    <t>ROL</t>
  </si>
  <si>
    <t>Riduzione orario di lavoro</t>
  </si>
  <si>
    <t>INF</t>
  </si>
  <si>
    <t>Infortunio</t>
  </si>
  <si>
    <t>CP</t>
  </si>
  <si>
    <t>Congedo parentale</t>
  </si>
  <si>
    <t>R</t>
  </si>
  <si>
    <t>Riposo</t>
  </si>
  <si>
    <t>Festività</t>
  </si>
  <si>
    <t>Anno delle festività</t>
  </si>
  <si>
    <t>Capodanno</t>
  </si>
  <si>
    <t>Festività nazionali italiane calcolate per l'anno indicato (Pasqua compresa). Nelle righe libere aggiungi il santo patrono del tuo comune o le chiusure aziendali.</t>
  </si>
  <si>
    <t>Epifania</t>
  </si>
  <si>
    <t>Pasqua</t>
  </si>
  <si>
    <t>Lunedì dell'Angelo (Pasquetta)</t>
  </si>
  <si>
    <t>Festa della Liberazione</t>
  </si>
  <si>
    <t>Festa del Lavoro</t>
  </si>
  <si>
    <t>Festa della Repubblica</t>
  </si>
  <si>
    <t>Assunzione (Ferragosto)</t>
  </si>
  <si>
    <t>San Francesco d'Assisi (festa nazionale dal 2026)</t>
  </si>
  <si>
    <t>Ognissanti</t>
  </si>
  <si>
    <t>Immacolata Concezione</t>
  </si>
  <si>
    <t>Natale</t>
  </si>
  <si>
    <t>Santo Stefano</t>
  </si>
  <si>
    <t>Santo patrono del comune (scrivi la data)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</si>
</sst>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]:mm"/>
  </numFmts>
  <fonts count="12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i/>
      <sz val="9"/>
      <color rgb="FF6B7280"/>
      <name val="Calibri"/>
    </font>
    <font>
      <b/>
      <sz val="11"/>
      <color rgb="FF6D28D9"/>
      <name val="Calibri"/>
    </font>
    <font>
      <sz val="10"/>
      <color rgb="FF1F2937"/>
      <name val="Calibri"/>
    </font>
    <font>
      <b/>
      <sz val="10"/>
      <color rgb="FFFFFFFF"/>
      <name val="Calibri"/>
    </font>
    <font>
      <b/>
      <sz val="10"/>
      <color rgb="FF1F2937"/>
      <name val="Calibri"/>
    </font>
    <font>
      <b/>
      <sz val="9"/>
      <color rgb="FF6D28D9"/>
      <name val="Calibri"/>
    </font>
    <font>
      <b/>
      <sz val="8"/>
      <color rgb="FF6D28D9"/>
      <name val="Calibri"/>
    </font>
    <font>
      <u/>
      <sz val="10"/>
      <color rgb="FF6D28D9"/>
      <name val="Calibri"/>
    </font>
    <font>
      <b/>
      <sz val="10"/>
      <color rgb="FF6D28D9"/>
      <name val="Calibri"/>
    </font>
    <font>
      <sz val="10"/>
      <color rgb="FF6D28D9"/>
      <name val="Calibri"/>
    </font>
  </fonts>
  <fills count="8">
    <fill>
      <patternFill patternType="none"/>
    </fill>
    <fill>
      <patternFill patternType="gray125"/>
    </fill>
    <fill>
      <patternFill patternType="solid">
        <fgColor rgb="FF7C3AED"/>
      </patternFill>
    </fill>
    <fill>
      <patternFill patternType="solid">
        <fgColor rgb="FFEDE9FE"/>
      </patternFill>
    </fill>
    <fill>
      <patternFill patternType="solid">
        <fgColor rgb="FFF5F3FF"/>
      </patternFill>
    </fill>
    <fill>
      <patternFill patternType="solid">
        <fgColor rgb="FF6D28D9"/>
      </patternFill>
    </fill>
    <fill>
      <patternFill patternType="solid">
        <fgColor rgb="FFF9FAFB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medium">
        <color rgb="FF7C3AED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0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center" wrapText="1"/>
    </xf>
    <xf numFmtId="0" fontId="4" fillId="4" borderId="1" xfId="0" applyFont="1" applyFill="1" applyBorder="1" applyAlignment="1">
      <alignment horizontal="left" vertical="center" wrapText="1"/>
    </xf>
    <xf numFmtId="1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4" fontId="4" fillId="4" borderId="1" xfId="0" applyNumberFormat="1" applyFont="1" applyFill="1" applyBorder="1" applyAlignment="1">
      <alignment horizontal="center" vertical="center"/>
    </xf>
    <xf numFmtId="9" fontId="4" fillId="4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/>
    </xf>
    <xf numFmtId="164" fontId="4" fillId="6" borderId="1" xfId="0" applyNumberFormat="1" applyFont="1" applyFill="1" applyBorder="1" applyAlignment="1">
      <alignment horizontal="center" vertical="center"/>
    </xf>
    <xf numFmtId="2" fontId="4" fillId="6" borderId="1" xfId="0" applyNumberFormat="1" applyFont="1" applyFill="1" applyBorder="1" applyAlignment="1">
      <alignment horizontal="center" vertical="center"/>
    </xf>
    <xf numFmtId="1" fontId="4" fillId="6" borderId="1" xfId="0" applyNumberFormat="1" applyFont="1" applyFill="1" applyBorder="1" applyAlignment="1">
      <alignment horizontal="center" vertical="center"/>
    </xf>
    <xf numFmtId="4" fontId="4" fillId="6" borderId="1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left" vertical="center" indent="1"/>
    </xf>
    <xf numFmtId="164" fontId="6" fillId="7" borderId="1" xfId="0" applyNumberFormat="1" applyFont="1" applyFill="1" applyBorder="1" applyAlignment="1">
      <alignment horizontal="center" vertical="center"/>
    </xf>
    <xf numFmtId="2" fontId="6" fillId="7" borderId="1" xfId="0" applyNumberFormat="1" applyFont="1" applyFill="1" applyBorder="1" applyAlignment="1">
      <alignment horizontal="center" vertical="center"/>
    </xf>
    <xf numFmtId="1" fontId="6" fillId="7" borderId="1" xfId="0" applyNumberFormat="1" applyFont="1" applyFill="1" applyBorder="1" applyAlignment="1">
      <alignment horizontal="center" vertical="center"/>
    </xf>
    <xf numFmtId="4" fontId="6" fillId="7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9" fontId="4" fillId="6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0" fontId="4" fillId="4" borderId="1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1" fontId="3" fillId="6" borderId="1" xfId="0" applyNumberFormat="1" applyFont="1" applyFill="1" applyBorder="1" applyAlignment="1">
      <alignment horizontal="center" vertical="center"/>
    </xf>
    <xf numFmtId="4" fontId="3" fillId="6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left" vertical="center" indent="1"/>
    </xf>
    <xf numFmtId="14" fontId="4" fillId="6" borderId="1" xfId="0" applyNumberFormat="1" applyFont="1" applyFill="1" applyBorder="1" applyAlignment="1">
      <alignment horizontal="center" vertical="center"/>
    </xf>
    <xf numFmtId="14" fontId="4" fillId="4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3" fillId="3" borderId="0" xfId="0" applyFont="1" applyFill="1" applyAlignment="1">
      <alignment horizontal="left" vertical="center" indent="1"/>
    </xf>
    <xf numFmtId="0" fontId="9" fillId="4" borderId="2" xfId="0" applyFont="1" applyFill="1" applyBorder="1" applyAlignment="1">
      <alignment horizontal="left" vertical="center" wrapText="1" indent="1"/>
    </xf>
    <xf numFmtId="0" fontId="2" fillId="0" borderId="0" xfId="0" applyFont="1" applyAlignment="1">
      <alignment horizontal="left" vertical="center" indent="1"/>
    </xf>
    <xf numFmtId="0" fontId="4" fillId="4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indent="1"/>
    </xf>
    <xf numFmtId="0" fontId="4" fillId="0" borderId="0" xfId="0" applyFont="1" applyAlignment="1">
      <alignment horizontal="left" vertical="top" wrapText="1"/>
    </xf>
    <xf numFmtId="0" fontId="11" fillId="4" borderId="2" xfId="0" applyFont="1" applyFill="1" applyBorder="1" applyAlignment="1">
      <alignment horizontal="left" vertical="center" wrapText="1" indent="1"/>
    </xf>
    <xf numFmtId="0" fontId="4" fillId="0" borderId="0" xfId="0" applyFont="1" applyAlignment="1">
      <alignment horizontal="left"/>
    </xf>
    <xf numFmtId="164" fontId="3" fillId="6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indent="1"/>
    </xf>
    <xf numFmtId="1" fontId="3" fillId="6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/>
    </xf>
    <xf numFmtId="2" fontId="3" fillId="6" borderId="1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24"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nobadge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5"/>
  <sheetViews>
    <sheetView showGridLines="0" workbookViewId="0"/>
  </sheetViews>
  <sheetFormatPr defaultRowHeight="14.4" x14ac:dyDescent="0.3"/>
  <cols>
    <col min="1" max="1" width="3" customWidth="1"/>
    <col min="2" max="2" width="30" customWidth="1"/>
    <col min="3" max="3" width="95" customWidth="1"/>
  </cols>
  <sheetData>
    <row r="1" spans="1:3" ht="30" customHeight="1" x14ac:dyDescent="0.3">
      <c r="A1" s="40" t="s">
        <v>0</v>
      </c>
      <c r="B1" s="40"/>
      <c r="C1" s="40"/>
    </row>
    <row r="3" spans="1:3" x14ac:dyDescent="0.3">
      <c r="A3" s="35" t="s">
        <v>31</v>
      </c>
      <c r="B3" s="35"/>
      <c r="C3" s="35"/>
    </row>
    <row r="4" spans="1:3" ht="36" customHeight="1" x14ac:dyDescent="0.3">
      <c r="B4" s="1" t="s">
        <v>32</v>
      </c>
      <c r="C4" s="2" t="s">
        <v>33</v>
      </c>
    </row>
    <row r="5" spans="1:3" ht="36" customHeight="1" x14ac:dyDescent="0.3">
      <c r="B5" s="1" t="s">
        <v>34</v>
      </c>
      <c r="C5" s="2" t="s">
        <v>35</v>
      </c>
    </row>
    <row r="6" spans="1:3" ht="21" customHeight="1" x14ac:dyDescent="0.3">
      <c r="B6" s="1" t="s">
        <v>36</v>
      </c>
      <c r="C6" s="2" t="s">
        <v>37</v>
      </c>
    </row>
    <row r="7" spans="1:3" ht="36" customHeight="1" x14ac:dyDescent="0.3">
      <c r="B7" s="1" t="s">
        <v>38</v>
      </c>
      <c r="C7" s="2" t="s">
        <v>39</v>
      </c>
    </row>
    <row r="8" spans="1:3" ht="36" customHeight="1" x14ac:dyDescent="0.3">
      <c r="B8" s="1" t="s">
        <v>40</v>
      </c>
      <c r="C8" s="2" t="s">
        <v>41</v>
      </c>
    </row>
    <row r="9" spans="1:3" ht="21" customHeight="1" x14ac:dyDescent="0.3">
      <c r="B9" s="1" t="s">
        <v>42</v>
      </c>
      <c r="C9" s="2" t="s">
        <v>43</v>
      </c>
    </row>
    <row r="10" spans="1:3" ht="36" customHeight="1" x14ac:dyDescent="0.3">
      <c r="B10" s="1" t="s">
        <v>44</v>
      </c>
      <c r="C10" s="2" t="s">
        <v>45</v>
      </c>
    </row>
    <row r="12" spans="1:3" ht="22.05" customHeight="1" x14ac:dyDescent="0.3">
      <c r="B12" s="42" t="s">
        <v>46</v>
      </c>
      <c r="C12" s="36"/>
    </row>
    <row r="14" spans="1:3" x14ac:dyDescent="0.3">
      <c r="A14" s="35" t="s">
        <v>47</v>
      </c>
      <c r="B14" s="35"/>
      <c r="C14" s="35"/>
    </row>
    <row r="15" spans="1:3" ht="51" customHeight="1" x14ac:dyDescent="0.3">
      <c r="B15" s="41" t="s">
        <v>48</v>
      </c>
      <c r="C15" s="41"/>
    </row>
  </sheetData>
  <mergeCells count="5">
    <mergeCell ref="B15:C15"/>
    <mergeCell ref="A1:C1"/>
    <mergeCell ref="A14:C14"/>
    <mergeCell ref="A3:C3"/>
    <mergeCell ref="B12:C12"/>
  </mergeCell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5"/>
  <sheetViews>
    <sheetView showGridLines="0" tabSelected="1" workbookViewId="0">
      <pane ySplit="9" topLeftCell="A10" activePane="bottomLeft" state="frozen"/>
      <selection pane="bottomLeft" sqref="A1:N1"/>
    </sheetView>
  </sheetViews>
  <sheetFormatPr defaultRowHeight="14.4" x14ac:dyDescent="0.3"/>
  <cols>
    <col min="1" max="1" width="14" customWidth="1"/>
    <col min="2" max="3" width="11" customWidth="1"/>
    <col min="4" max="4" width="13" customWidth="1"/>
    <col min="5" max="5" width="10" customWidth="1"/>
    <col min="6" max="13" width="9" customWidth="1"/>
    <col min="14" max="14" width="12" customWidth="1"/>
  </cols>
  <sheetData>
    <row r="1" spans="1:14" ht="30" customHeight="1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4" spans="1:14" x14ac:dyDescent="0.3">
      <c r="A4" s="35" t="s">
        <v>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1:14" ht="25.95" customHeight="1" x14ac:dyDescent="0.3">
      <c r="A5" s="34" t="s">
        <v>3</v>
      </c>
      <c r="B5" s="34"/>
      <c r="C5" s="38"/>
      <c r="D5" s="38"/>
      <c r="E5" s="38"/>
      <c r="F5" s="38"/>
      <c r="G5" s="34" t="s">
        <v>4</v>
      </c>
      <c r="H5" s="34"/>
      <c r="I5" s="5">
        <v>2026</v>
      </c>
    </row>
    <row r="6" spans="1:14" ht="25.95" customHeight="1" x14ac:dyDescent="0.3">
      <c r="A6" s="34" t="s">
        <v>5</v>
      </c>
      <c r="B6" s="34"/>
      <c r="C6" s="38"/>
      <c r="D6" s="38"/>
      <c r="E6" s="38"/>
      <c r="F6" s="38"/>
      <c r="G6" s="34" t="s">
        <v>6</v>
      </c>
      <c r="H6" s="34"/>
      <c r="I6" s="6">
        <v>8</v>
      </c>
      <c r="J6" s="39" t="s">
        <v>7</v>
      </c>
      <c r="K6" s="39"/>
      <c r="L6" s="39"/>
      <c r="M6" s="39"/>
    </row>
    <row r="7" spans="1:14" ht="25.95" customHeight="1" x14ac:dyDescent="0.3">
      <c r="A7" s="34" t="s">
        <v>8</v>
      </c>
      <c r="B7" s="34"/>
      <c r="C7" s="7"/>
      <c r="G7" s="34" t="s">
        <v>9</v>
      </c>
      <c r="H7" s="34"/>
      <c r="I7" s="8"/>
    </row>
    <row r="9" spans="1:14" ht="31.95" customHeight="1" x14ac:dyDescent="0.3">
      <c r="A9" s="9" t="s">
        <v>10</v>
      </c>
      <c r="B9" s="9" t="s">
        <v>11</v>
      </c>
      <c r="C9" s="9" t="s">
        <v>12</v>
      </c>
      <c r="D9" s="9" t="s">
        <v>13</v>
      </c>
      <c r="E9" s="9" t="s">
        <v>14</v>
      </c>
      <c r="F9" s="9" t="s">
        <v>15</v>
      </c>
      <c r="G9" s="9" t="str">
        <f>INDEX(AbsenceCodes,1)</f>
        <v>F</v>
      </c>
      <c r="H9" s="9" t="str">
        <f>INDEX(AbsenceCodes,2)</f>
        <v>P</v>
      </c>
      <c r="I9" s="9" t="str">
        <f>INDEX(AbsenceCodes,3)</f>
        <v>M</v>
      </c>
      <c r="J9" s="9" t="str">
        <f>INDEX(AbsenceCodes,4)</f>
        <v>ROL</v>
      </c>
      <c r="K9" s="9" t="str">
        <f>INDEX(AbsenceCodes,5)</f>
        <v>INF</v>
      </c>
      <c r="L9" s="9" t="str">
        <f>INDEX(AbsenceCodes,6)</f>
        <v>CP</v>
      </c>
      <c r="M9" s="9" t="str">
        <f>INDEX(AbsenceCodes,7)</f>
        <v>R</v>
      </c>
      <c r="N9" s="9" t="s">
        <v>16</v>
      </c>
    </row>
    <row r="10" spans="1:14" x14ac:dyDescent="0.3">
      <c r="A10" s="10" t="s">
        <v>17</v>
      </c>
      <c r="B10" s="11">
        <f>Gennaio!F41</f>
        <v>0</v>
      </c>
      <c r="C10" s="11">
        <f>Gennaio!G41</f>
        <v>0</v>
      </c>
      <c r="D10" s="11">
        <f>Gennaio!H41</f>
        <v>0</v>
      </c>
      <c r="E10" s="12">
        <f t="shared" ref="E10:E21" si="0">B10*24</f>
        <v>0</v>
      </c>
      <c r="F10" s="13">
        <f>Gennaio!I45</f>
        <v>0</v>
      </c>
      <c r="G10" s="13">
        <f>Gennaio!A49</f>
        <v>0</v>
      </c>
      <c r="H10" s="13">
        <f>Gennaio!B49</f>
        <v>0</v>
      </c>
      <c r="I10" s="13">
        <f>Gennaio!C49</f>
        <v>0</v>
      </c>
      <c r="J10" s="13">
        <f>Gennaio!D49</f>
        <v>0</v>
      </c>
      <c r="K10" s="13">
        <f>Gennaio!E49</f>
        <v>0</v>
      </c>
      <c r="L10" s="13">
        <f>Gennaio!F49</f>
        <v>0</v>
      </c>
      <c r="M10" s="13">
        <f>Gennaio!G49</f>
        <v>0</v>
      </c>
      <c r="N10" s="14" t="str">
        <f>IF(Gennaio!J45="","",Gennaio!J45)</f>
        <v/>
      </c>
    </row>
    <row r="11" spans="1:14" x14ac:dyDescent="0.3">
      <c r="A11" s="10" t="s">
        <v>18</v>
      </c>
      <c r="B11" s="11">
        <f>Febbraio!F41</f>
        <v>0</v>
      </c>
      <c r="C11" s="11">
        <f>Febbraio!G41</f>
        <v>0</v>
      </c>
      <c r="D11" s="11">
        <f>Febbraio!H41</f>
        <v>0</v>
      </c>
      <c r="E11" s="12">
        <f t="shared" si="0"/>
        <v>0</v>
      </c>
      <c r="F11" s="13">
        <f>Febbraio!I45</f>
        <v>0</v>
      </c>
      <c r="G11" s="13">
        <f>Febbraio!A49</f>
        <v>0</v>
      </c>
      <c r="H11" s="13">
        <f>Febbraio!B49</f>
        <v>0</v>
      </c>
      <c r="I11" s="13">
        <f>Febbraio!C49</f>
        <v>0</v>
      </c>
      <c r="J11" s="13">
        <f>Febbraio!D49</f>
        <v>0</v>
      </c>
      <c r="K11" s="13">
        <f>Febbraio!E49</f>
        <v>0</v>
      </c>
      <c r="L11" s="13">
        <f>Febbraio!F49</f>
        <v>0</v>
      </c>
      <c r="M11" s="13">
        <f>Febbraio!G49</f>
        <v>0</v>
      </c>
      <c r="N11" s="14" t="str">
        <f>IF(Febbraio!J45="","",Febbraio!J45)</f>
        <v/>
      </c>
    </row>
    <row r="12" spans="1:14" x14ac:dyDescent="0.3">
      <c r="A12" s="10" t="s">
        <v>19</v>
      </c>
      <c r="B12" s="11">
        <f>Marzo!F41</f>
        <v>0</v>
      </c>
      <c r="C12" s="11">
        <f>Marzo!G41</f>
        <v>0</v>
      </c>
      <c r="D12" s="11">
        <f>Marzo!H41</f>
        <v>0</v>
      </c>
      <c r="E12" s="12">
        <f t="shared" si="0"/>
        <v>0</v>
      </c>
      <c r="F12" s="13">
        <f>Marzo!I45</f>
        <v>0</v>
      </c>
      <c r="G12" s="13">
        <f>Marzo!A49</f>
        <v>0</v>
      </c>
      <c r="H12" s="13">
        <f>Marzo!B49</f>
        <v>0</v>
      </c>
      <c r="I12" s="13">
        <f>Marzo!C49</f>
        <v>0</v>
      </c>
      <c r="J12" s="13">
        <f>Marzo!D49</f>
        <v>0</v>
      </c>
      <c r="K12" s="13">
        <f>Marzo!E49</f>
        <v>0</v>
      </c>
      <c r="L12" s="13">
        <f>Marzo!F49</f>
        <v>0</v>
      </c>
      <c r="M12" s="13">
        <f>Marzo!G49</f>
        <v>0</v>
      </c>
      <c r="N12" s="14" t="str">
        <f>IF(Marzo!J45="","",Marzo!J45)</f>
        <v/>
      </c>
    </row>
    <row r="13" spans="1:14" x14ac:dyDescent="0.3">
      <c r="A13" s="10" t="s">
        <v>20</v>
      </c>
      <c r="B13" s="11">
        <f>Aprile!F41</f>
        <v>0</v>
      </c>
      <c r="C13" s="11">
        <f>Aprile!G41</f>
        <v>0</v>
      </c>
      <c r="D13" s="11">
        <f>Aprile!H41</f>
        <v>0</v>
      </c>
      <c r="E13" s="12">
        <f t="shared" si="0"/>
        <v>0</v>
      </c>
      <c r="F13" s="13">
        <f>Aprile!I45</f>
        <v>0</v>
      </c>
      <c r="G13" s="13">
        <f>Aprile!A49</f>
        <v>0</v>
      </c>
      <c r="H13" s="13">
        <f>Aprile!B49</f>
        <v>0</v>
      </c>
      <c r="I13" s="13">
        <f>Aprile!C49</f>
        <v>0</v>
      </c>
      <c r="J13" s="13">
        <f>Aprile!D49</f>
        <v>0</v>
      </c>
      <c r="K13" s="13">
        <f>Aprile!E49</f>
        <v>0</v>
      </c>
      <c r="L13" s="13">
        <f>Aprile!F49</f>
        <v>0</v>
      </c>
      <c r="M13" s="13">
        <f>Aprile!G49</f>
        <v>0</v>
      </c>
      <c r="N13" s="14" t="str">
        <f>IF(Aprile!J45="","",Aprile!J45)</f>
        <v/>
      </c>
    </row>
    <row r="14" spans="1:14" x14ac:dyDescent="0.3">
      <c r="A14" s="10" t="s">
        <v>21</v>
      </c>
      <c r="B14" s="11">
        <f>Maggio!F41</f>
        <v>0</v>
      </c>
      <c r="C14" s="11">
        <f>Maggio!G41</f>
        <v>0</v>
      </c>
      <c r="D14" s="11">
        <f>Maggio!H41</f>
        <v>0</v>
      </c>
      <c r="E14" s="12">
        <f t="shared" si="0"/>
        <v>0</v>
      </c>
      <c r="F14" s="13">
        <f>Maggio!I45</f>
        <v>0</v>
      </c>
      <c r="G14" s="13">
        <f>Maggio!A49</f>
        <v>0</v>
      </c>
      <c r="H14" s="13">
        <f>Maggio!B49</f>
        <v>0</v>
      </c>
      <c r="I14" s="13">
        <f>Maggio!C49</f>
        <v>0</v>
      </c>
      <c r="J14" s="13">
        <f>Maggio!D49</f>
        <v>0</v>
      </c>
      <c r="K14" s="13">
        <f>Maggio!E49</f>
        <v>0</v>
      </c>
      <c r="L14" s="13">
        <f>Maggio!F49</f>
        <v>0</v>
      </c>
      <c r="M14" s="13">
        <f>Maggio!G49</f>
        <v>0</v>
      </c>
      <c r="N14" s="14" t="str">
        <f>IF(Maggio!J45="","",Maggio!J45)</f>
        <v/>
      </c>
    </row>
    <row r="15" spans="1:14" x14ac:dyDescent="0.3">
      <c r="A15" s="10" t="s">
        <v>22</v>
      </c>
      <c r="B15" s="11">
        <f>Giugno!F41</f>
        <v>0</v>
      </c>
      <c r="C15" s="11">
        <f>Giugno!G41</f>
        <v>0</v>
      </c>
      <c r="D15" s="11">
        <f>Giugno!H41</f>
        <v>0</v>
      </c>
      <c r="E15" s="12">
        <f t="shared" si="0"/>
        <v>0</v>
      </c>
      <c r="F15" s="13">
        <f>Giugno!I45</f>
        <v>0</v>
      </c>
      <c r="G15" s="13">
        <f>Giugno!A49</f>
        <v>0</v>
      </c>
      <c r="H15" s="13">
        <f>Giugno!B49</f>
        <v>0</v>
      </c>
      <c r="I15" s="13">
        <f>Giugno!C49</f>
        <v>0</v>
      </c>
      <c r="J15" s="13">
        <f>Giugno!D49</f>
        <v>0</v>
      </c>
      <c r="K15" s="13">
        <f>Giugno!E49</f>
        <v>0</v>
      </c>
      <c r="L15" s="13">
        <f>Giugno!F49</f>
        <v>0</v>
      </c>
      <c r="M15" s="13">
        <f>Giugno!G49</f>
        <v>0</v>
      </c>
      <c r="N15" s="14" t="str">
        <f>IF(Giugno!J45="","",Giugno!J45)</f>
        <v/>
      </c>
    </row>
    <row r="16" spans="1:14" x14ac:dyDescent="0.3">
      <c r="A16" s="10" t="s">
        <v>23</v>
      </c>
      <c r="B16" s="11">
        <f>Luglio!F41</f>
        <v>0</v>
      </c>
      <c r="C16" s="11">
        <f>Luglio!G41</f>
        <v>0</v>
      </c>
      <c r="D16" s="11">
        <f>Luglio!H41</f>
        <v>0</v>
      </c>
      <c r="E16" s="12">
        <f t="shared" si="0"/>
        <v>0</v>
      </c>
      <c r="F16" s="13">
        <f>Luglio!I45</f>
        <v>0</v>
      </c>
      <c r="G16" s="13">
        <f>Luglio!A49</f>
        <v>0</v>
      </c>
      <c r="H16" s="13">
        <f>Luglio!B49</f>
        <v>0</v>
      </c>
      <c r="I16" s="13">
        <f>Luglio!C49</f>
        <v>0</v>
      </c>
      <c r="J16" s="13">
        <f>Luglio!D49</f>
        <v>0</v>
      </c>
      <c r="K16" s="13">
        <f>Luglio!E49</f>
        <v>0</v>
      </c>
      <c r="L16" s="13">
        <f>Luglio!F49</f>
        <v>0</v>
      </c>
      <c r="M16" s="13">
        <f>Luglio!G49</f>
        <v>0</v>
      </c>
      <c r="N16" s="14" t="str">
        <f>IF(Luglio!J45="","",Luglio!J45)</f>
        <v/>
      </c>
    </row>
    <row r="17" spans="1:14" x14ac:dyDescent="0.3">
      <c r="A17" s="10" t="s">
        <v>24</v>
      </c>
      <c r="B17" s="11">
        <f>Agosto!F41</f>
        <v>0</v>
      </c>
      <c r="C17" s="11">
        <f>Agosto!G41</f>
        <v>0</v>
      </c>
      <c r="D17" s="11">
        <f>Agosto!H41</f>
        <v>0</v>
      </c>
      <c r="E17" s="12">
        <f t="shared" si="0"/>
        <v>0</v>
      </c>
      <c r="F17" s="13">
        <f>Agosto!I45</f>
        <v>0</v>
      </c>
      <c r="G17" s="13">
        <f>Agosto!A49</f>
        <v>0</v>
      </c>
      <c r="H17" s="13">
        <f>Agosto!B49</f>
        <v>0</v>
      </c>
      <c r="I17" s="13">
        <f>Agosto!C49</f>
        <v>0</v>
      </c>
      <c r="J17" s="13">
        <f>Agosto!D49</f>
        <v>0</v>
      </c>
      <c r="K17" s="13">
        <f>Agosto!E49</f>
        <v>0</v>
      </c>
      <c r="L17" s="13">
        <f>Agosto!F49</f>
        <v>0</v>
      </c>
      <c r="M17" s="13">
        <f>Agosto!G49</f>
        <v>0</v>
      </c>
      <c r="N17" s="14" t="str">
        <f>IF(Agosto!J45="","",Agosto!J45)</f>
        <v/>
      </c>
    </row>
    <row r="18" spans="1:14" x14ac:dyDescent="0.3">
      <c r="A18" s="10" t="s">
        <v>25</v>
      </c>
      <c r="B18" s="11">
        <f>Settembre!F41</f>
        <v>0</v>
      </c>
      <c r="C18" s="11">
        <f>Settembre!G41</f>
        <v>0</v>
      </c>
      <c r="D18" s="11">
        <f>Settembre!H41</f>
        <v>0</v>
      </c>
      <c r="E18" s="12">
        <f t="shared" si="0"/>
        <v>0</v>
      </c>
      <c r="F18" s="13">
        <f>Settembre!I45</f>
        <v>0</v>
      </c>
      <c r="G18" s="13">
        <f>Settembre!A49</f>
        <v>0</v>
      </c>
      <c r="H18" s="13">
        <f>Settembre!B49</f>
        <v>0</v>
      </c>
      <c r="I18" s="13">
        <f>Settembre!C49</f>
        <v>0</v>
      </c>
      <c r="J18" s="13">
        <f>Settembre!D49</f>
        <v>0</v>
      </c>
      <c r="K18" s="13">
        <f>Settembre!E49</f>
        <v>0</v>
      </c>
      <c r="L18" s="13">
        <f>Settembre!F49</f>
        <v>0</v>
      </c>
      <c r="M18" s="13">
        <f>Settembre!G49</f>
        <v>0</v>
      </c>
      <c r="N18" s="14" t="str">
        <f>IF(Settembre!J45="","",Settembre!J45)</f>
        <v/>
      </c>
    </row>
    <row r="19" spans="1:14" x14ac:dyDescent="0.3">
      <c r="A19" s="10" t="s">
        <v>26</v>
      </c>
      <c r="B19" s="11">
        <f>Ottobre!F41</f>
        <v>0</v>
      </c>
      <c r="C19" s="11">
        <f>Ottobre!G41</f>
        <v>0</v>
      </c>
      <c r="D19" s="11">
        <f>Ottobre!H41</f>
        <v>0</v>
      </c>
      <c r="E19" s="12">
        <f t="shared" si="0"/>
        <v>0</v>
      </c>
      <c r="F19" s="13">
        <f>Ottobre!I45</f>
        <v>0</v>
      </c>
      <c r="G19" s="13">
        <f>Ottobre!A49</f>
        <v>0</v>
      </c>
      <c r="H19" s="13">
        <f>Ottobre!B49</f>
        <v>0</v>
      </c>
      <c r="I19" s="13">
        <f>Ottobre!C49</f>
        <v>0</v>
      </c>
      <c r="J19" s="13">
        <f>Ottobre!D49</f>
        <v>0</v>
      </c>
      <c r="K19" s="13">
        <f>Ottobre!E49</f>
        <v>0</v>
      </c>
      <c r="L19" s="13">
        <f>Ottobre!F49</f>
        <v>0</v>
      </c>
      <c r="M19" s="13">
        <f>Ottobre!G49</f>
        <v>0</v>
      </c>
      <c r="N19" s="14" t="str">
        <f>IF(Ottobre!J45="","",Ottobre!J45)</f>
        <v/>
      </c>
    </row>
    <row r="20" spans="1:14" x14ac:dyDescent="0.3">
      <c r="A20" s="10" t="s">
        <v>27</v>
      </c>
      <c r="B20" s="11">
        <f>Novembre!F41</f>
        <v>0</v>
      </c>
      <c r="C20" s="11">
        <f>Novembre!G41</f>
        <v>0</v>
      </c>
      <c r="D20" s="11">
        <f>Novembre!H41</f>
        <v>0</v>
      </c>
      <c r="E20" s="12">
        <f t="shared" si="0"/>
        <v>0</v>
      </c>
      <c r="F20" s="13">
        <f>Novembre!I45</f>
        <v>0</v>
      </c>
      <c r="G20" s="13">
        <f>Novembre!A49</f>
        <v>0</v>
      </c>
      <c r="H20" s="13">
        <f>Novembre!B49</f>
        <v>0</v>
      </c>
      <c r="I20" s="13">
        <f>Novembre!C49</f>
        <v>0</v>
      </c>
      <c r="J20" s="13">
        <f>Novembre!D49</f>
        <v>0</v>
      </c>
      <c r="K20" s="13">
        <f>Novembre!E49</f>
        <v>0</v>
      </c>
      <c r="L20" s="13">
        <f>Novembre!F49</f>
        <v>0</v>
      </c>
      <c r="M20" s="13">
        <f>Novembre!G49</f>
        <v>0</v>
      </c>
      <c r="N20" s="14" t="str">
        <f>IF(Novembre!J45="","",Novembre!J45)</f>
        <v/>
      </c>
    </row>
    <row r="21" spans="1:14" x14ac:dyDescent="0.3">
      <c r="A21" s="10" t="s">
        <v>28</v>
      </c>
      <c r="B21" s="11">
        <f>Dicembre!F41</f>
        <v>0</v>
      </c>
      <c r="C21" s="11">
        <f>Dicembre!G41</f>
        <v>0</v>
      </c>
      <c r="D21" s="11">
        <f>Dicembre!H41</f>
        <v>0</v>
      </c>
      <c r="E21" s="12">
        <f t="shared" si="0"/>
        <v>0</v>
      </c>
      <c r="F21" s="13">
        <f>Dicembre!I45</f>
        <v>0</v>
      </c>
      <c r="G21" s="13">
        <f>Dicembre!A49</f>
        <v>0</v>
      </c>
      <c r="H21" s="13">
        <f>Dicembre!B49</f>
        <v>0</v>
      </c>
      <c r="I21" s="13">
        <f>Dicembre!C49</f>
        <v>0</v>
      </c>
      <c r="J21" s="13">
        <f>Dicembre!D49</f>
        <v>0</v>
      </c>
      <c r="K21" s="13">
        <f>Dicembre!E49</f>
        <v>0</v>
      </c>
      <c r="L21" s="13">
        <f>Dicembre!F49</f>
        <v>0</v>
      </c>
      <c r="M21" s="13">
        <f>Dicembre!G49</f>
        <v>0</v>
      </c>
      <c r="N21" s="14" t="str">
        <f>IF(Dicembre!J45="","",Dicembre!J45)</f>
        <v/>
      </c>
    </row>
    <row r="22" spans="1:14" x14ac:dyDescent="0.3">
      <c r="A22" s="15" t="s">
        <v>29</v>
      </c>
      <c r="B22" s="16">
        <f t="shared" ref="B22:M22" si="1">SUM(B10:B21)</f>
        <v>0</v>
      </c>
      <c r="C22" s="16">
        <f t="shared" si="1"/>
        <v>0</v>
      </c>
      <c r="D22" s="16">
        <f t="shared" si="1"/>
        <v>0</v>
      </c>
      <c r="E22" s="17">
        <f t="shared" si="1"/>
        <v>0</v>
      </c>
      <c r="F22" s="18">
        <f t="shared" si="1"/>
        <v>0</v>
      </c>
      <c r="G22" s="18">
        <f t="shared" si="1"/>
        <v>0</v>
      </c>
      <c r="H22" s="18">
        <f t="shared" si="1"/>
        <v>0</v>
      </c>
      <c r="I22" s="18">
        <f t="shared" si="1"/>
        <v>0</v>
      </c>
      <c r="J22" s="18">
        <f t="shared" si="1"/>
        <v>0</v>
      </c>
      <c r="K22" s="18">
        <f t="shared" si="1"/>
        <v>0</v>
      </c>
      <c r="L22" s="18">
        <f t="shared" si="1"/>
        <v>0</v>
      </c>
      <c r="M22" s="18">
        <f t="shared" si="1"/>
        <v>0</v>
      </c>
      <c r="N22" s="19" t="str">
        <f>IF(COUNT(N10:N21)=0,"",SUM(N10:N21))</f>
        <v/>
      </c>
    </row>
    <row r="24" spans="1:14" ht="19.95" customHeight="1" x14ac:dyDescent="0.3">
      <c r="A24" s="36" t="s">
        <v>30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</row>
    <row r="25" spans="1:14" ht="19.95" customHeight="1" x14ac:dyDescent="0.3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</row>
  </sheetData>
  <mergeCells count="13">
    <mergeCell ref="A1:N1"/>
    <mergeCell ref="A7:B7"/>
    <mergeCell ref="G7:H7"/>
    <mergeCell ref="A4:N4"/>
    <mergeCell ref="A24:N25"/>
    <mergeCell ref="A2:N2"/>
    <mergeCell ref="A5:B5"/>
    <mergeCell ref="G5:H5"/>
    <mergeCell ref="C6:F6"/>
    <mergeCell ref="J6:M6"/>
    <mergeCell ref="G6:H6"/>
    <mergeCell ref="C5:F5"/>
    <mergeCell ref="A6:B6"/>
  </mergeCells>
  <dataValidations count="4">
    <dataValidation type="whole" allowBlank="1" showErrorMessage="1" sqref="I5" xr:uid="{00000000-0002-0000-0100-000000000000}">
      <formula1>2000</formula1>
      <formula2>2100</formula2>
    </dataValidation>
    <dataValidation type="decimal" allowBlank="1" showErrorMessage="1" sqref="I6" xr:uid="{00000000-0002-0000-0100-000001000000}">
      <formula1>0</formula1>
      <formula2>24</formula2>
    </dataValidation>
    <dataValidation type="decimal" operator="greaterThanOrEqual" allowBlank="1" showErrorMessage="1" sqref="C7" xr:uid="{00000000-0002-0000-0100-000002000000}">
      <formula1>0</formula1>
    </dataValidation>
    <dataValidation type="decimal" allowBlank="1" showErrorMessage="1" sqref="I7" xr:uid="{00000000-0002-0000-0100-000003000000}">
      <formula1>0</formula1>
      <formula2>5</formula2>
    </dataValidation>
  </dataValidations>
  <hyperlinks>
    <hyperlink ref="A24" r:id="rId1" xr:uid="{00000000-0004-0000-0100-000000000000}"/>
  </hyperlinks>
  <printOptions horizontalCentered="1"/>
  <pageMargins left="0.4" right="0.4" top="0.5" bottom="0.5" header="0.25" footer="0.25"/>
  <pageSetup paperSize="9" fitToHeight="0" orientation="landscape"/>
  <headerFooter>
    <oddFooter>&amp;C&amp;8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49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IF('Riepilogo annuale'!$C$5="","",'Riepilogo annuale'!$C$5)</f>
        <v/>
      </c>
      <c r="D4" s="48"/>
      <c r="E4" s="48"/>
      <c r="F4" s="48"/>
      <c r="G4" s="34" t="s">
        <v>50</v>
      </c>
      <c r="H4" s="34"/>
      <c r="I4" s="13">
        <v>1</v>
      </c>
      <c r="J4" s="20" t="str">
        <f>IF(AND(ISNUMBER($I$4),$I$4&gt;=1,$I$4&lt;=12),CHOOSE($I$4,"Gennaio","Febbraio","Marzo","Aprile","Maggio","Giugno","Luglio","Agosto","Settembre","Ottobre","Novembre","Dicembre")&amp;" "&amp;$I$5,"")</f>
        <v>Gennaio 2026</v>
      </c>
    </row>
    <row r="5" spans="1:10" ht="25.95" customHeight="1" x14ac:dyDescent="0.3">
      <c r="A5" s="34" t="s">
        <v>5</v>
      </c>
      <c r="B5" s="34"/>
      <c r="C5" s="48" t="str">
        <f>IF('Riepilogo annuale'!$C$6="","",'Riepilogo annuale'!$C$6)</f>
        <v/>
      </c>
      <c r="D5" s="48"/>
      <c r="E5" s="48"/>
      <c r="F5" s="48"/>
      <c r="G5" s="34" t="s">
        <v>4</v>
      </c>
      <c r="H5" s="34"/>
      <c r="I5" s="13">
        <f>'Riepilogo annuale'!$I$5</f>
        <v>2026</v>
      </c>
    </row>
    <row r="6" spans="1:10" ht="25.95" customHeight="1" x14ac:dyDescent="0.3">
      <c r="A6" s="34" t="s">
        <v>6</v>
      </c>
      <c r="B6" s="34"/>
      <c r="C6" s="21">
        <f>'Riepilogo annuale'!$I$6</f>
        <v>8</v>
      </c>
      <c r="D6" s="39" t="s">
        <v>7</v>
      </c>
      <c r="E6" s="39"/>
      <c r="F6" s="39"/>
      <c r="G6" s="34" t="s">
        <v>8</v>
      </c>
      <c r="H6" s="34"/>
      <c r="I6" s="14" t="str">
        <f>IF('Riepilogo annuale'!$C$7="","",'Riepilogo annuale'!$C$7)</f>
        <v/>
      </c>
    </row>
    <row r="7" spans="1:10" ht="25.95" customHeight="1" x14ac:dyDescent="0.3">
      <c r="G7" s="34" t="s">
        <v>9</v>
      </c>
      <c r="H7" s="34"/>
      <c r="I7" s="22" t="str">
        <f>IF('Riepilogo annuale'!$I$7="","",'Riepilogo annuale'!$I$7)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46023</v>
      </c>
      <c r="B10" s="24" t="str">
        <f t="shared" ref="B10:B40" si="0">IF(ISNUMBER(A10),CHOOSE(WEEKDAY(A10,2),"Lun","Mar","Mer","Gio","Ven","Sab","Dom"),"")</f>
        <v>Gio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46024</v>
      </c>
      <c r="B11" s="24" t="str">
        <f t="shared" si="0"/>
        <v>Ven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46025</v>
      </c>
      <c r="B12" s="24" t="str">
        <f t="shared" si="0"/>
        <v>Sab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46026</v>
      </c>
      <c r="B13" s="24" t="str">
        <f t="shared" si="0"/>
        <v>Dom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46027</v>
      </c>
      <c r="B14" s="24" t="str">
        <f t="shared" si="0"/>
        <v>Lun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46028</v>
      </c>
      <c r="B15" s="24" t="str">
        <f t="shared" si="0"/>
        <v>Mar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46029</v>
      </c>
      <c r="B16" s="24" t="str">
        <f t="shared" si="0"/>
        <v>Mer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46030</v>
      </c>
      <c r="B17" s="24" t="str">
        <f t="shared" si="0"/>
        <v>Gio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46031</v>
      </c>
      <c r="B18" s="24" t="str">
        <f t="shared" si="0"/>
        <v>Ven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46032</v>
      </c>
      <c r="B19" s="24" t="str">
        <f t="shared" si="0"/>
        <v>Sab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46033</v>
      </c>
      <c r="B20" s="24" t="str">
        <f t="shared" si="0"/>
        <v>Dom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46034</v>
      </c>
      <c r="B21" s="24" t="str">
        <f t="shared" si="0"/>
        <v>Lun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46035</v>
      </c>
      <c r="B22" s="24" t="str">
        <f t="shared" si="0"/>
        <v>Mar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46036</v>
      </c>
      <c r="B23" s="24" t="str">
        <f t="shared" si="0"/>
        <v>Mer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46037</v>
      </c>
      <c r="B24" s="24" t="str">
        <f t="shared" si="0"/>
        <v>Gio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46038</v>
      </c>
      <c r="B25" s="24" t="str">
        <f t="shared" si="0"/>
        <v>Ven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46039</v>
      </c>
      <c r="B26" s="24" t="str">
        <f t="shared" si="0"/>
        <v>Sab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46040</v>
      </c>
      <c r="B27" s="24" t="str">
        <f t="shared" si="0"/>
        <v>Dom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46041</v>
      </c>
      <c r="B28" s="24" t="str">
        <f t="shared" si="0"/>
        <v>Lun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46042</v>
      </c>
      <c r="B29" s="24" t="str">
        <f t="shared" si="0"/>
        <v>Mar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46043</v>
      </c>
      <c r="B30" s="24" t="str">
        <f t="shared" si="0"/>
        <v>Mer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46044</v>
      </c>
      <c r="B31" s="24" t="str">
        <f t="shared" si="0"/>
        <v>Gio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46045</v>
      </c>
      <c r="B32" s="24" t="str">
        <f t="shared" si="0"/>
        <v>Ven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46046</v>
      </c>
      <c r="B33" s="24" t="str">
        <f t="shared" si="0"/>
        <v>Sab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46047</v>
      </c>
      <c r="B34" s="24" t="str">
        <f t="shared" si="0"/>
        <v>Dom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46048</v>
      </c>
      <c r="B35" s="24" t="str">
        <f t="shared" si="0"/>
        <v>Lun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46049</v>
      </c>
      <c r="B36" s="24" t="str">
        <f t="shared" si="0"/>
        <v>Mar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46050</v>
      </c>
      <c r="B37" s="24" t="str">
        <f t="shared" si="0"/>
        <v>Mer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46051</v>
      </c>
      <c r="B38" s="24" t="str">
        <f t="shared" si="0"/>
        <v>Gio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46052</v>
      </c>
      <c r="B39" s="24" t="str">
        <f t="shared" si="0"/>
        <v>Ven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>
        <f>IF(31&lt;=DAY(DATE($I$5,$I$4+1,0)),DATE($I$5,$I$4,31),"")</f>
        <v>46053</v>
      </c>
      <c r="B40" s="24" t="str">
        <f t="shared" si="0"/>
        <v>Sab</v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13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62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F · Ferie</v>
      </c>
      <c r="B48" s="30" t="str">
        <f>INDEX(AbsenceCodes,2)&amp;" · "&amp;INDEX(AbsenceNames,2)</f>
        <v>P · Permesso</v>
      </c>
      <c r="C48" s="30" t="str">
        <f>INDEX(AbsenceCodes,3)&amp;" · "&amp;INDEX(AbsenceNames,3)</f>
        <v>M · Malattia</v>
      </c>
      <c r="D48" s="30" t="str">
        <f>INDEX(AbsenceCodes,4)&amp;" · "&amp;INDEX(AbsenceNames,4)</f>
        <v>ROL · Riduzione orario di lavoro</v>
      </c>
      <c r="E48" s="30" t="str">
        <f>INDEX(AbsenceCodes,5)&amp;" · "&amp;INDEX(AbsenceNames,5)</f>
        <v>INF · Infortunio</v>
      </c>
      <c r="F48" s="30" t="str">
        <f>INDEX(AbsenceCodes,6)&amp;" · "&amp;INDEX(AbsenceNames,6)</f>
        <v>CP · Congedo parentale</v>
      </c>
      <c r="G48" s="30" t="str">
        <f>INDEX(AbsenceCodes,7)&amp;" · "&amp;INDEX(AbsenceNames,7)</f>
        <v>R · Riposo</v>
      </c>
      <c r="H48" s="45" t="s">
        <v>63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2</v>
      </c>
      <c r="I49" s="47"/>
    </row>
    <row r="51" spans="1:10" ht="30" customHeight="1" x14ac:dyDescent="0.3">
      <c r="A51" s="41" t="s">
        <v>64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65</v>
      </c>
      <c r="B53" s="43"/>
      <c r="C53" s="43"/>
      <c r="D53" s="43"/>
      <c r="E53" s="43"/>
      <c r="F53" s="43" t="s">
        <v>66</v>
      </c>
      <c r="G53" s="43"/>
      <c r="H53" s="43"/>
      <c r="I53" s="43"/>
      <c r="J53" s="43"/>
    </row>
    <row r="54" spans="1:10" ht="28.05" customHeight="1" x14ac:dyDescent="0.3">
      <c r="A54" s="43" t="s">
        <v>67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23" priority="1" stopIfTrue="1">
      <formula>AND(ISNUMBER($A10),COUNTIF(Holidays,$A10)&gt;0)</formula>
    </cfRule>
    <cfRule type="expression" dxfId="22" priority="2" stopIfTrue="1">
      <formula>AND(ISNUMBER($A10),WEEKDAY($A10,2)&gt;5)</formula>
    </cfRule>
  </conditionalFormatting>
  <dataValidations count="3">
    <dataValidation type="time" allowBlank="1" showErrorMessage="1" errorTitle="Orario non valido" error="Scrivi l'orario nel formato 08:30." sqref="C10:D40" xr:uid="{00000000-0002-0000-0200-000000000000}">
      <formula1>0</formula1>
      <formula2>0.999305556</formula2>
    </dataValidation>
    <dataValidation type="whole" allowBlank="1" showErrorMessage="1" sqref="E10:E40" xr:uid="{00000000-0002-0000-0200-000001000000}">
      <formula1>0</formula1>
      <formula2>720</formula2>
    </dataValidation>
    <dataValidation type="list" allowBlank="1" showErrorMessage="1" errorTitle="Codice non valido" error="Scegli un codice dall'elenco (vedi scheda Legenda e festività)." sqref="I10:I40" xr:uid="{00000000-0002-0000-02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68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IF('Riepilogo annuale'!$C$5="","",'Riepilogo annuale'!$C$5)</f>
        <v/>
      </c>
      <c r="D4" s="48"/>
      <c r="E4" s="48"/>
      <c r="F4" s="48"/>
      <c r="G4" s="34" t="s">
        <v>50</v>
      </c>
      <c r="H4" s="34"/>
      <c r="I4" s="13">
        <v>2</v>
      </c>
      <c r="J4" s="20" t="str">
        <f>IF(AND(ISNUMBER($I$4),$I$4&gt;=1,$I$4&lt;=12),CHOOSE($I$4,"Gennaio","Febbraio","Marzo","Aprile","Maggio","Giugno","Luglio","Agosto","Settembre","Ottobre","Novembre","Dicembre")&amp;" "&amp;$I$5,"")</f>
        <v>Febbraio 2026</v>
      </c>
    </row>
    <row r="5" spans="1:10" ht="25.95" customHeight="1" x14ac:dyDescent="0.3">
      <c r="A5" s="34" t="s">
        <v>5</v>
      </c>
      <c r="B5" s="34"/>
      <c r="C5" s="48" t="str">
        <f>IF('Riepilogo annuale'!$C$6="","",'Riepilogo annuale'!$C$6)</f>
        <v/>
      </c>
      <c r="D5" s="48"/>
      <c r="E5" s="48"/>
      <c r="F5" s="48"/>
      <c r="G5" s="34" t="s">
        <v>4</v>
      </c>
      <c r="H5" s="34"/>
      <c r="I5" s="13">
        <f>'Riepilogo annuale'!$I$5</f>
        <v>2026</v>
      </c>
    </row>
    <row r="6" spans="1:10" ht="25.95" customHeight="1" x14ac:dyDescent="0.3">
      <c r="A6" s="34" t="s">
        <v>6</v>
      </c>
      <c r="B6" s="34"/>
      <c r="C6" s="21">
        <f>'Riepilogo annuale'!$I$6</f>
        <v>8</v>
      </c>
      <c r="D6" s="39" t="s">
        <v>7</v>
      </c>
      <c r="E6" s="39"/>
      <c r="F6" s="39"/>
      <c r="G6" s="34" t="s">
        <v>8</v>
      </c>
      <c r="H6" s="34"/>
      <c r="I6" s="14" t="str">
        <f>IF('Riepilogo annuale'!$C$7="","",'Riepilogo annuale'!$C$7)</f>
        <v/>
      </c>
    </row>
    <row r="7" spans="1:10" ht="25.95" customHeight="1" x14ac:dyDescent="0.3">
      <c r="G7" s="34" t="s">
        <v>9</v>
      </c>
      <c r="H7" s="34"/>
      <c r="I7" s="22" t="str">
        <f>IF('Riepilogo annuale'!$I$7="","",'Riepilogo annuale'!$I$7)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46054</v>
      </c>
      <c r="B10" s="24" t="str">
        <f t="shared" ref="B10:B40" si="0">IF(ISNUMBER(A10),CHOOSE(WEEKDAY(A10,2),"Lun","Mar","Mer","Gio","Ven","Sab","Dom"),"")</f>
        <v>Dom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46055</v>
      </c>
      <c r="B11" s="24" t="str">
        <f t="shared" si="0"/>
        <v>Lun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46056</v>
      </c>
      <c r="B12" s="24" t="str">
        <f t="shared" si="0"/>
        <v>Mar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46057</v>
      </c>
      <c r="B13" s="24" t="str">
        <f t="shared" si="0"/>
        <v>Mer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46058</v>
      </c>
      <c r="B14" s="24" t="str">
        <f t="shared" si="0"/>
        <v>Gio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46059</v>
      </c>
      <c r="B15" s="24" t="str">
        <f t="shared" si="0"/>
        <v>Ven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46060</v>
      </c>
      <c r="B16" s="24" t="str">
        <f t="shared" si="0"/>
        <v>Sab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46061</v>
      </c>
      <c r="B17" s="24" t="str">
        <f t="shared" si="0"/>
        <v>Dom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46062</v>
      </c>
      <c r="B18" s="24" t="str">
        <f t="shared" si="0"/>
        <v>Lun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46063</v>
      </c>
      <c r="B19" s="24" t="str">
        <f t="shared" si="0"/>
        <v>Mar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46064</v>
      </c>
      <c r="B20" s="24" t="str">
        <f t="shared" si="0"/>
        <v>Mer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46065</v>
      </c>
      <c r="B21" s="24" t="str">
        <f t="shared" si="0"/>
        <v>Gio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46066</v>
      </c>
      <c r="B22" s="24" t="str">
        <f t="shared" si="0"/>
        <v>Ven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46067</v>
      </c>
      <c r="B23" s="24" t="str">
        <f t="shared" si="0"/>
        <v>Sab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46068</v>
      </c>
      <c r="B24" s="24" t="str">
        <f t="shared" si="0"/>
        <v>Dom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46069</v>
      </c>
      <c r="B25" s="24" t="str">
        <f t="shared" si="0"/>
        <v>Lun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46070</v>
      </c>
      <c r="B26" s="24" t="str">
        <f t="shared" si="0"/>
        <v>Mar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46071</v>
      </c>
      <c r="B27" s="24" t="str">
        <f t="shared" si="0"/>
        <v>Mer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46072</v>
      </c>
      <c r="B28" s="24" t="str">
        <f t="shared" si="0"/>
        <v>Gio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46073</v>
      </c>
      <c r="B29" s="24" t="str">
        <f t="shared" si="0"/>
        <v>Ven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46074</v>
      </c>
      <c r="B30" s="24" t="str">
        <f t="shared" si="0"/>
        <v>Sab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46075</v>
      </c>
      <c r="B31" s="24" t="str">
        <f t="shared" si="0"/>
        <v>Dom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46076</v>
      </c>
      <c r="B32" s="24" t="str">
        <f t="shared" si="0"/>
        <v>Lun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46077</v>
      </c>
      <c r="B33" s="24" t="str">
        <f t="shared" si="0"/>
        <v>Mar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46078</v>
      </c>
      <c r="B34" s="24" t="str">
        <f t="shared" si="0"/>
        <v>Mer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46079</v>
      </c>
      <c r="B35" s="24" t="str">
        <f t="shared" si="0"/>
        <v>Gio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46080</v>
      </c>
      <c r="B36" s="24" t="str">
        <f t="shared" si="0"/>
        <v>Ven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46081</v>
      </c>
      <c r="B37" s="24" t="str">
        <f t="shared" si="0"/>
        <v>Sab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 t="str">
        <f>IF(29&lt;=DAY(DATE($I$5,$I$4+1,0)),DATE($I$5,$I$4,29),"")</f>
        <v/>
      </c>
      <c r="B38" s="24" t="str">
        <f t="shared" si="0"/>
        <v/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 t="str">
        <f>IF(30&lt;=DAY(DATE($I$5,$I$4+1,0)),DATE($I$5,$I$4,30),"")</f>
        <v/>
      </c>
      <c r="B39" s="24" t="str">
        <f t="shared" si="0"/>
        <v/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 t="str">
        <f>IF(31&lt;=DAY(DATE($I$5,$I$4+1,0)),DATE($I$5,$I$4,31),"")</f>
        <v/>
      </c>
      <c r="B40" s="24" t="str">
        <f t="shared" si="0"/>
        <v/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13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62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F · Ferie</v>
      </c>
      <c r="B48" s="30" t="str">
        <f>INDEX(AbsenceCodes,2)&amp;" · "&amp;INDEX(AbsenceNames,2)</f>
        <v>P · Permesso</v>
      </c>
      <c r="C48" s="30" t="str">
        <f>INDEX(AbsenceCodes,3)&amp;" · "&amp;INDEX(AbsenceNames,3)</f>
        <v>M · Malattia</v>
      </c>
      <c r="D48" s="30" t="str">
        <f>INDEX(AbsenceCodes,4)&amp;" · "&amp;INDEX(AbsenceNames,4)</f>
        <v>ROL · Riduzione orario di lavoro</v>
      </c>
      <c r="E48" s="30" t="str">
        <f>INDEX(AbsenceCodes,5)&amp;" · "&amp;INDEX(AbsenceNames,5)</f>
        <v>INF · Infortunio</v>
      </c>
      <c r="F48" s="30" t="str">
        <f>INDEX(AbsenceCodes,6)&amp;" · "&amp;INDEX(AbsenceNames,6)</f>
        <v>CP · Congedo parentale</v>
      </c>
      <c r="G48" s="30" t="str">
        <f>INDEX(AbsenceCodes,7)&amp;" · "&amp;INDEX(AbsenceNames,7)</f>
        <v>R · Riposo</v>
      </c>
      <c r="H48" s="45" t="s">
        <v>63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64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65</v>
      </c>
      <c r="B53" s="43"/>
      <c r="C53" s="43"/>
      <c r="D53" s="43"/>
      <c r="E53" s="43"/>
      <c r="F53" s="43" t="s">
        <v>66</v>
      </c>
      <c r="G53" s="43"/>
      <c r="H53" s="43"/>
      <c r="I53" s="43"/>
      <c r="J53" s="43"/>
    </row>
    <row r="54" spans="1:10" ht="28.05" customHeight="1" x14ac:dyDescent="0.3">
      <c r="A54" s="43" t="s">
        <v>67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21" priority="1" stopIfTrue="1">
      <formula>AND(ISNUMBER($A10),COUNTIF(Holidays,$A10)&gt;0)</formula>
    </cfRule>
    <cfRule type="expression" dxfId="20" priority="2" stopIfTrue="1">
      <formula>AND(ISNUMBER($A10),WEEKDAY($A10,2)&gt;5)</formula>
    </cfRule>
  </conditionalFormatting>
  <dataValidations count="3">
    <dataValidation type="time" allowBlank="1" showErrorMessage="1" errorTitle="Orario non valido" error="Scrivi l'orario nel formato 08:30." sqref="C10:D40" xr:uid="{00000000-0002-0000-0300-000000000000}">
      <formula1>0</formula1>
      <formula2>0.999305556</formula2>
    </dataValidation>
    <dataValidation type="whole" allowBlank="1" showErrorMessage="1" sqref="E10:E40" xr:uid="{00000000-0002-0000-0300-000001000000}">
      <formula1>0</formula1>
      <formula2>720</formula2>
    </dataValidation>
    <dataValidation type="list" allowBlank="1" showErrorMessage="1" errorTitle="Codice non valido" error="Scegli un codice dall'elenco (vedi scheda Legenda e festività)." sqref="I10:I40" xr:uid="{00000000-0002-0000-03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69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IF('Riepilogo annuale'!$C$5="","",'Riepilogo annuale'!$C$5)</f>
        <v/>
      </c>
      <c r="D4" s="48"/>
      <c r="E4" s="48"/>
      <c r="F4" s="48"/>
      <c r="G4" s="34" t="s">
        <v>50</v>
      </c>
      <c r="H4" s="34"/>
      <c r="I4" s="13">
        <v>3</v>
      </c>
      <c r="J4" s="20" t="str">
        <f>IF(AND(ISNUMBER($I$4),$I$4&gt;=1,$I$4&lt;=12),CHOOSE($I$4,"Gennaio","Febbraio","Marzo","Aprile","Maggio","Giugno","Luglio","Agosto","Settembre","Ottobre","Novembre","Dicembre")&amp;" "&amp;$I$5,"")</f>
        <v>Marzo 2026</v>
      </c>
    </row>
    <row r="5" spans="1:10" ht="25.95" customHeight="1" x14ac:dyDescent="0.3">
      <c r="A5" s="34" t="s">
        <v>5</v>
      </c>
      <c r="B5" s="34"/>
      <c r="C5" s="48" t="str">
        <f>IF('Riepilogo annuale'!$C$6="","",'Riepilogo annuale'!$C$6)</f>
        <v/>
      </c>
      <c r="D5" s="48"/>
      <c r="E5" s="48"/>
      <c r="F5" s="48"/>
      <c r="G5" s="34" t="s">
        <v>4</v>
      </c>
      <c r="H5" s="34"/>
      <c r="I5" s="13">
        <f>'Riepilogo annuale'!$I$5</f>
        <v>2026</v>
      </c>
    </row>
    <row r="6" spans="1:10" ht="25.95" customHeight="1" x14ac:dyDescent="0.3">
      <c r="A6" s="34" t="s">
        <v>6</v>
      </c>
      <c r="B6" s="34"/>
      <c r="C6" s="21">
        <f>'Riepilogo annuale'!$I$6</f>
        <v>8</v>
      </c>
      <c r="D6" s="39" t="s">
        <v>7</v>
      </c>
      <c r="E6" s="39"/>
      <c r="F6" s="39"/>
      <c r="G6" s="34" t="s">
        <v>8</v>
      </c>
      <c r="H6" s="34"/>
      <c r="I6" s="14" t="str">
        <f>IF('Riepilogo annuale'!$C$7="","",'Riepilogo annuale'!$C$7)</f>
        <v/>
      </c>
    </row>
    <row r="7" spans="1:10" ht="25.95" customHeight="1" x14ac:dyDescent="0.3">
      <c r="G7" s="34" t="s">
        <v>9</v>
      </c>
      <c r="H7" s="34"/>
      <c r="I7" s="22" t="str">
        <f>IF('Riepilogo annuale'!$I$7="","",'Riepilogo annuale'!$I$7)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46082</v>
      </c>
      <c r="B10" s="24" t="str">
        <f t="shared" ref="B10:B40" si="0">IF(ISNUMBER(A10),CHOOSE(WEEKDAY(A10,2),"Lun","Mar","Mer","Gio","Ven","Sab","Dom"),"")</f>
        <v>Dom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46083</v>
      </c>
      <c r="B11" s="24" t="str">
        <f t="shared" si="0"/>
        <v>Lun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46084</v>
      </c>
      <c r="B12" s="24" t="str">
        <f t="shared" si="0"/>
        <v>Mar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46085</v>
      </c>
      <c r="B13" s="24" t="str">
        <f t="shared" si="0"/>
        <v>Mer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46086</v>
      </c>
      <c r="B14" s="24" t="str">
        <f t="shared" si="0"/>
        <v>Gio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46087</v>
      </c>
      <c r="B15" s="24" t="str">
        <f t="shared" si="0"/>
        <v>Ven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46088</v>
      </c>
      <c r="B16" s="24" t="str">
        <f t="shared" si="0"/>
        <v>Sab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46089</v>
      </c>
      <c r="B17" s="24" t="str">
        <f t="shared" si="0"/>
        <v>Dom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46090</v>
      </c>
      <c r="B18" s="24" t="str">
        <f t="shared" si="0"/>
        <v>Lun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46091</v>
      </c>
      <c r="B19" s="24" t="str">
        <f t="shared" si="0"/>
        <v>Mar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46092</v>
      </c>
      <c r="B20" s="24" t="str">
        <f t="shared" si="0"/>
        <v>Mer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46093</v>
      </c>
      <c r="B21" s="24" t="str">
        <f t="shared" si="0"/>
        <v>Gio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46094</v>
      </c>
      <c r="B22" s="24" t="str">
        <f t="shared" si="0"/>
        <v>Ven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46095</v>
      </c>
      <c r="B23" s="24" t="str">
        <f t="shared" si="0"/>
        <v>Sab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46096</v>
      </c>
      <c r="B24" s="24" t="str">
        <f t="shared" si="0"/>
        <v>Dom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46097</v>
      </c>
      <c r="B25" s="24" t="str">
        <f t="shared" si="0"/>
        <v>Lun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46098</v>
      </c>
      <c r="B26" s="24" t="str">
        <f t="shared" si="0"/>
        <v>Mar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46099</v>
      </c>
      <c r="B27" s="24" t="str">
        <f t="shared" si="0"/>
        <v>Mer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46100</v>
      </c>
      <c r="B28" s="24" t="str">
        <f t="shared" si="0"/>
        <v>Gio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46101</v>
      </c>
      <c r="B29" s="24" t="str">
        <f t="shared" si="0"/>
        <v>Ven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46102</v>
      </c>
      <c r="B30" s="24" t="str">
        <f t="shared" si="0"/>
        <v>Sab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46103</v>
      </c>
      <c r="B31" s="24" t="str">
        <f t="shared" si="0"/>
        <v>Dom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46104</v>
      </c>
      <c r="B32" s="24" t="str">
        <f t="shared" si="0"/>
        <v>Lun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46105</v>
      </c>
      <c r="B33" s="24" t="str">
        <f t="shared" si="0"/>
        <v>Mar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46106</v>
      </c>
      <c r="B34" s="24" t="str">
        <f t="shared" si="0"/>
        <v>Mer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46107</v>
      </c>
      <c r="B35" s="24" t="str">
        <f t="shared" si="0"/>
        <v>Gio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46108</v>
      </c>
      <c r="B36" s="24" t="str">
        <f t="shared" si="0"/>
        <v>Ven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46109</v>
      </c>
      <c r="B37" s="24" t="str">
        <f t="shared" si="0"/>
        <v>Sab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46110</v>
      </c>
      <c r="B38" s="24" t="str">
        <f t="shared" si="0"/>
        <v>Dom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46111</v>
      </c>
      <c r="B39" s="24" t="str">
        <f t="shared" si="0"/>
        <v>Lun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>
        <f>IF(31&lt;=DAY(DATE($I$5,$I$4+1,0)),DATE($I$5,$I$4,31),"")</f>
        <v>46112</v>
      </c>
      <c r="B40" s="24" t="str">
        <f t="shared" si="0"/>
        <v>Mar</v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13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62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F · Ferie</v>
      </c>
      <c r="B48" s="30" t="str">
        <f>INDEX(AbsenceCodes,2)&amp;" · "&amp;INDEX(AbsenceNames,2)</f>
        <v>P · Permesso</v>
      </c>
      <c r="C48" s="30" t="str">
        <f>INDEX(AbsenceCodes,3)&amp;" · "&amp;INDEX(AbsenceNames,3)</f>
        <v>M · Malattia</v>
      </c>
      <c r="D48" s="30" t="str">
        <f>INDEX(AbsenceCodes,4)&amp;" · "&amp;INDEX(AbsenceNames,4)</f>
        <v>ROL · Riduzione orario di lavoro</v>
      </c>
      <c r="E48" s="30" t="str">
        <f>INDEX(AbsenceCodes,5)&amp;" · "&amp;INDEX(AbsenceNames,5)</f>
        <v>INF · Infortunio</v>
      </c>
      <c r="F48" s="30" t="str">
        <f>INDEX(AbsenceCodes,6)&amp;" · "&amp;INDEX(AbsenceNames,6)</f>
        <v>CP · Congedo parentale</v>
      </c>
      <c r="G48" s="30" t="str">
        <f>INDEX(AbsenceCodes,7)&amp;" · "&amp;INDEX(AbsenceNames,7)</f>
        <v>R · Riposo</v>
      </c>
      <c r="H48" s="45" t="s">
        <v>63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64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65</v>
      </c>
      <c r="B53" s="43"/>
      <c r="C53" s="43"/>
      <c r="D53" s="43"/>
      <c r="E53" s="43"/>
      <c r="F53" s="43" t="s">
        <v>66</v>
      </c>
      <c r="G53" s="43"/>
      <c r="H53" s="43"/>
      <c r="I53" s="43"/>
      <c r="J53" s="43"/>
    </row>
    <row r="54" spans="1:10" ht="28.05" customHeight="1" x14ac:dyDescent="0.3">
      <c r="A54" s="43" t="s">
        <v>67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19" priority="1" stopIfTrue="1">
      <formula>AND(ISNUMBER($A10),COUNTIF(Holidays,$A10)&gt;0)</formula>
    </cfRule>
    <cfRule type="expression" dxfId="18" priority="2" stopIfTrue="1">
      <formula>AND(ISNUMBER($A10),WEEKDAY($A10,2)&gt;5)</formula>
    </cfRule>
  </conditionalFormatting>
  <dataValidations count="3">
    <dataValidation type="time" allowBlank="1" showErrorMessage="1" errorTitle="Orario non valido" error="Scrivi l'orario nel formato 08:30." sqref="C10:D40" xr:uid="{00000000-0002-0000-0400-000000000000}">
      <formula1>0</formula1>
      <formula2>0.999305556</formula2>
    </dataValidation>
    <dataValidation type="whole" allowBlank="1" showErrorMessage="1" sqref="E10:E40" xr:uid="{00000000-0002-0000-0400-000001000000}">
      <formula1>0</formula1>
      <formula2>720</formula2>
    </dataValidation>
    <dataValidation type="list" allowBlank="1" showErrorMessage="1" errorTitle="Codice non valido" error="Scegli un codice dall'elenco (vedi scheda Legenda e festività)." sqref="I10:I40" xr:uid="{00000000-0002-0000-04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70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IF('Riepilogo annuale'!$C$5="","",'Riepilogo annuale'!$C$5)</f>
        <v/>
      </c>
      <c r="D4" s="48"/>
      <c r="E4" s="48"/>
      <c r="F4" s="48"/>
      <c r="G4" s="34" t="s">
        <v>50</v>
      </c>
      <c r="H4" s="34"/>
      <c r="I4" s="13">
        <v>4</v>
      </c>
      <c r="J4" s="20" t="str">
        <f>IF(AND(ISNUMBER($I$4),$I$4&gt;=1,$I$4&lt;=12),CHOOSE($I$4,"Gennaio","Febbraio","Marzo","Aprile","Maggio","Giugno","Luglio","Agosto","Settembre","Ottobre","Novembre","Dicembre")&amp;" "&amp;$I$5,"")</f>
        <v>Aprile 2026</v>
      </c>
    </row>
    <row r="5" spans="1:10" ht="25.95" customHeight="1" x14ac:dyDescent="0.3">
      <c r="A5" s="34" t="s">
        <v>5</v>
      </c>
      <c r="B5" s="34"/>
      <c r="C5" s="48" t="str">
        <f>IF('Riepilogo annuale'!$C$6="","",'Riepilogo annuale'!$C$6)</f>
        <v/>
      </c>
      <c r="D5" s="48"/>
      <c r="E5" s="48"/>
      <c r="F5" s="48"/>
      <c r="G5" s="34" t="s">
        <v>4</v>
      </c>
      <c r="H5" s="34"/>
      <c r="I5" s="13">
        <f>'Riepilogo annuale'!$I$5</f>
        <v>2026</v>
      </c>
    </row>
    <row r="6" spans="1:10" ht="25.95" customHeight="1" x14ac:dyDescent="0.3">
      <c r="A6" s="34" t="s">
        <v>6</v>
      </c>
      <c r="B6" s="34"/>
      <c r="C6" s="21">
        <f>'Riepilogo annuale'!$I$6</f>
        <v>8</v>
      </c>
      <c r="D6" s="39" t="s">
        <v>7</v>
      </c>
      <c r="E6" s="39"/>
      <c r="F6" s="39"/>
      <c r="G6" s="34" t="s">
        <v>8</v>
      </c>
      <c r="H6" s="34"/>
      <c r="I6" s="14" t="str">
        <f>IF('Riepilogo annuale'!$C$7="","",'Riepilogo annuale'!$C$7)</f>
        <v/>
      </c>
    </row>
    <row r="7" spans="1:10" ht="25.95" customHeight="1" x14ac:dyDescent="0.3">
      <c r="G7" s="34" t="s">
        <v>9</v>
      </c>
      <c r="H7" s="34"/>
      <c r="I7" s="22" t="str">
        <f>IF('Riepilogo annuale'!$I$7="","",'Riepilogo annuale'!$I$7)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46113</v>
      </c>
      <c r="B10" s="24" t="str">
        <f t="shared" ref="B10:B40" si="0">IF(ISNUMBER(A10),CHOOSE(WEEKDAY(A10,2),"Lun","Mar","Mer","Gio","Ven","Sab","Dom"),"")</f>
        <v>Mer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46114</v>
      </c>
      <c r="B11" s="24" t="str">
        <f t="shared" si="0"/>
        <v>Gio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46115</v>
      </c>
      <c r="B12" s="24" t="str">
        <f t="shared" si="0"/>
        <v>Ven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46116</v>
      </c>
      <c r="B13" s="24" t="str">
        <f t="shared" si="0"/>
        <v>Sab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46117</v>
      </c>
      <c r="B14" s="24" t="str">
        <f t="shared" si="0"/>
        <v>Dom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46118</v>
      </c>
      <c r="B15" s="24" t="str">
        <f t="shared" si="0"/>
        <v>Lun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46119</v>
      </c>
      <c r="B16" s="24" t="str">
        <f t="shared" si="0"/>
        <v>Mar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46120</v>
      </c>
      <c r="B17" s="24" t="str">
        <f t="shared" si="0"/>
        <v>Mer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46121</v>
      </c>
      <c r="B18" s="24" t="str">
        <f t="shared" si="0"/>
        <v>Gio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46122</v>
      </c>
      <c r="B19" s="24" t="str">
        <f t="shared" si="0"/>
        <v>Ven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46123</v>
      </c>
      <c r="B20" s="24" t="str">
        <f t="shared" si="0"/>
        <v>Sab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46124</v>
      </c>
      <c r="B21" s="24" t="str">
        <f t="shared" si="0"/>
        <v>Dom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46125</v>
      </c>
      <c r="B22" s="24" t="str">
        <f t="shared" si="0"/>
        <v>Lun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46126</v>
      </c>
      <c r="B23" s="24" t="str">
        <f t="shared" si="0"/>
        <v>Mar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46127</v>
      </c>
      <c r="B24" s="24" t="str">
        <f t="shared" si="0"/>
        <v>Mer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46128</v>
      </c>
      <c r="B25" s="24" t="str">
        <f t="shared" si="0"/>
        <v>Gio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46129</v>
      </c>
      <c r="B26" s="24" t="str">
        <f t="shared" si="0"/>
        <v>Ven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46130</v>
      </c>
      <c r="B27" s="24" t="str">
        <f t="shared" si="0"/>
        <v>Sab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46131</v>
      </c>
      <c r="B28" s="24" t="str">
        <f t="shared" si="0"/>
        <v>Dom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46132</v>
      </c>
      <c r="B29" s="24" t="str">
        <f t="shared" si="0"/>
        <v>Lun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46133</v>
      </c>
      <c r="B30" s="24" t="str">
        <f t="shared" si="0"/>
        <v>Mar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46134</v>
      </c>
      <c r="B31" s="24" t="str">
        <f t="shared" si="0"/>
        <v>Mer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46135</v>
      </c>
      <c r="B32" s="24" t="str">
        <f t="shared" si="0"/>
        <v>Gio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46136</v>
      </c>
      <c r="B33" s="24" t="str">
        <f t="shared" si="0"/>
        <v>Ven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46137</v>
      </c>
      <c r="B34" s="24" t="str">
        <f t="shared" si="0"/>
        <v>Sab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46138</v>
      </c>
      <c r="B35" s="24" t="str">
        <f t="shared" si="0"/>
        <v>Dom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46139</v>
      </c>
      <c r="B36" s="24" t="str">
        <f t="shared" si="0"/>
        <v>Lun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46140</v>
      </c>
      <c r="B37" s="24" t="str">
        <f t="shared" si="0"/>
        <v>Mar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46141</v>
      </c>
      <c r="B38" s="24" t="str">
        <f t="shared" si="0"/>
        <v>Mer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46142</v>
      </c>
      <c r="B39" s="24" t="str">
        <f t="shared" si="0"/>
        <v>Gio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 t="str">
        <f>IF(31&lt;=DAY(DATE($I$5,$I$4+1,0)),DATE($I$5,$I$4,31),"")</f>
        <v/>
      </c>
      <c r="B40" s="24" t="str">
        <f t="shared" si="0"/>
        <v/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13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62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F · Ferie</v>
      </c>
      <c r="B48" s="30" t="str">
        <f>INDEX(AbsenceCodes,2)&amp;" · "&amp;INDEX(AbsenceNames,2)</f>
        <v>P · Permesso</v>
      </c>
      <c r="C48" s="30" t="str">
        <f>INDEX(AbsenceCodes,3)&amp;" · "&amp;INDEX(AbsenceNames,3)</f>
        <v>M · Malattia</v>
      </c>
      <c r="D48" s="30" t="str">
        <f>INDEX(AbsenceCodes,4)&amp;" · "&amp;INDEX(AbsenceNames,4)</f>
        <v>ROL · Riduzione orario di lavoro</v>
      </c>
      <c r="E48" s="30" t="str">
        <f>INDEX(AbsenceCodes,5)&amp;" · "&amp;INDEX(AbsenceNames,5)</f>
        <v>INF · Infortunio</v>
      </c>
      <c r="F48" s="30" t="str">
        <f>INDEX(AbsenceCodes,6)&amp;" · "&amp;INDEX(AbsenceNames,6)</f>
        <v>CP · Congedo parentale</v>
      </c>
      <c r="G48" s="30" t="str">
        <f>INDEX(AbsenceCodes,7)&amp;" · "&amp;INDEX(AbsenceNames,7)</f>
        <v>R · Riposo</v>
      </c>
      <c r="H48" s="45" t="s">
        <v>63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3</v>
      </c>
      <c r="I49" s="47"/>
    </row>
    <row r="51" spans="1:10" ht="30" customHeight="1" x14ac:dyDescent="0.3">
      <c r="A51" s="41" t="s">
        <v>64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65</v>
      </c>
      <c r="B53" s="43"/>
      <c r="C53" s="43"/>
      <c r="D53" s="43"/>
      <c r="E53" s="43"/>
      <c r="F53" s="43" t="s">
        <v>66</v>
      </c>
      <c r="G53" s="43"/>
      <c r="H53" s="43"/>
      <c r="I53" s="43"/>
      <c r="J53" s="43"/>
    </row>
    <row r="54" spans="1:10" ht="28.05" customHeight="1" x14ac:dyDescent="0.3">
      <c r="A54" s="43" t="s">
        <v>67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17" priority="1" stopIfTrue="1">
      <formula>AND(ISNUMBER($A10),COUNTIF(Holidays,$A10)&gt;0)</formula>
    </cfRule>
    <cfRule type="expression" dxfId="16" priority="2" stopIfTrue="1">
      <formula>AND(ISNUMBER($A10),WEEKDAY($A10,2)&gt;5)</formula>
    </cfRule>
  </conditionalFormatting>
  <dataValidations count="3">
    <dataValidation type="time" allowBlank="1" showErrorMessage="1" errorTitle="Orario non valido" error="Scrivi l'orario nel formato 08:30." sqref="C10:D40" xr:uid="{00000000-0002-0000-0500-000000000000}">
      <formula1>0</formula1>
      <formula2>0.999305556</formula2>
    </dataValidation>
    <dataValidation type="whole" allowBlank="1" showErrorMessage="1" sqref="E10:E40" xr:uid="{00000000-0002-0000-0500-000001000000}">
      <formula1>0</formula1>
      <formula2>720</formula2>
    </dataValidation>
    <dataValidation type="list" allowBlank="1" showErrorMessage="1" errorTitle="Codice non valido" error="Scegli un codice dall'elenco (vedi scheda Legenda e festività)." sqref="I10:I40" xr:uid="{00000000-0002-0000-05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71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IF('Riepilogo annuale'!$C$5="","",'Riepilogo annuale'!$C$5)</f>
        <v/>
      </c>
      <c r="D4" s="48"/>
      <c r="E4" s="48"/>
      <c r="F4" s="48"/>
      <c r="G4" s="34" t="s">
        <v>50</v>
      </c>
      <c r="H4" s="34"/>
      <c r="I4" s="13">
        <v>5</v>
      </c>
      <c r="J4" s="20" t="str">
        <f>IF(AND(ISNUMBER($I$4),$I$4&gt;=1,$I$4&lt;=12),CHOOSE($I$4,"Gennaio","Febbraio","Marzo","Aprile","Maggio","Giugno","Luglio","Agosto","Settembre","Ottobre","Novembre","Dicembre")&amp;" "&amp;$I$5,"")</f>
        <v>Maggio 2026</v>
      </c>
    </row>
    <row r="5" spans="1:10" ht="25.95" customHeight="1" x14ac:dyDescent="0.3">
      <c r="A5" s="34" t="s">
        <v>5</v>
      </c>
      <c r="B5" s="34"/>
      <c r="C5" s="48" t="str">
        <f>IF('Riepilogo annuale'!$C$6="","",'Riepilogo annuale'!$C$6)</f>
        <v/>
      </c>
      <c r="D5" s="48"/>
      <c r="E5" s="48"/>
      <c r="F5" s="48"/>
      <c r="G5" s="34" t="s">
        <v>4</v>
      </c>
      <c r="H5" s="34"/>
      <c r="I5" s="13">
        <f>'Riepilogo annuale'!$I$5</f>
        <v>2026</v>
      </c>
    </row>
    <row r="6" spans="1:10" ht="25.95" customHeight="1" x14ac:dyDescent="0.3">
      <c r="A6" s="34" t="s">
        <v>6</v>
      </c>
      <c r="B6" s="34"/>
      <c r="C6" s="21">
        <f>'Riepilogo annuale'!$I$6</f>
        <v>8</v>
      </c>
      <c r="D6" s="39" t="s">
        <v>7</v>
      </c>
      <c r="E6" s="39"/>
      <c r="F6" s="39"/>
      <c r="G6" s="34" t="s">
        <v>8</v>
      </c>
      <c r="H6" s="34"/>
      <c r="I6" s="14" t="str">
        <f>IF('Riepilogo annuale'!$C$7="","",'Riepilogo annuale'!$C$7)</f>
        <v/>
      </c>
    </row>
    <row r="7" spans="1:10" ht="25.95" customHeight="1" x14ac:dyDescent="0.3">
      <c r="G7" s="34" t="s">
        <v>9</v>
      </c>
      <c r="H7" s="34"/>
      <c r="I7" s="22" t="str">
        <f>IF('Riepilogo annuale'!$I$7="","",'Riepilogo annuale'!$I$7)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46143</v>
      </c>
      <c r="B10" s="24" t="str">
        <f t="shared" ref="B10:B40" si="0">IF(ISNUMBER(A10),CHOOSE(WEEKDAY(A10,2),"Lun","Mar","Mer","Gio","Ven","Sab","Dom"),"")</f>
        <v>Ven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46144</v>
      </c>
      <c r="B11" s="24" t="str">
        <f t="shared" si="0"/>
        <v>Sab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46145</v>
      </c>
      <c r="B12" s="24" t="str">
        <f t="shared" si="0"/>
        <v>Dom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46146</v>
      </c>
      <c r="B13" s="24" t="str">
        <f t="shared" si="0"/>
        <v>Lun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46147</v>
      </c>
      <c r="B14" s="24" t="str">
        <f t="shared" si="0"/>
        <v>Mar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46148</v>
      </c>
      <c r="B15" s="24" t="str">
        <f t="shared" si="0"/>
        <v>Mer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46149</v>
      </c>
      <c r="B16" s="24" t="str">
        <f t="shared" si="0"/>
        <v>Gio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46150</v>
      </c>
      <c r="B17" s="24" t="str">
        <f t="shared" si="0"/>
        <v>Ven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46151</v>
      </c>
      <c r="B18" s="24" t="str">
        <f t="shared" si="0"/>
        <v>Sab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46152</v>
      </c>
      <c r="B19" s="24" t="str">
        <f t="shared" si="0"/>
        <v>Dom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46153</v>
      </c>
      <c r="B20" s="24" t="str">
        <f t="shared" si="0"/>
        <v>Lun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46154</v>
      </c>
      <c r="B21" s="24" t="str">
        <f t="shared" si="0"/>
        <v>Mar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46155</v>
      </c>
      <c r="B22" s="24" t="str">
        <f t="shared" si="0"/>
        <v>Mer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46156</v>
      </c>
      <c r="B23" s="24" t="str">
        <f t="shared" si="0"/>
        <v>Gio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46157</v>
      </c>
      <c r="B24" s="24" t="str">
        <f t="shared" si="0"/>
        <v>Ven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46158</v>
      </c>
      <c r="B25" s="24" t="str">
        <f t="shared" si="0"/>
        <v>Sab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46159</v>
      </c>
      <c r="B26" s="24" t="str">
        <f t="shared" si="0"/>
        <v>Dom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46160</v>
      </c>
      <c r="B27" s="24" t="str">
        <f t="shared" si="0"/>
        <v>Lun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46161</v>
      </c>
      <c r="B28" s="24" t="str">
        <f t="shared" si="0"/>
        <v>Mar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46162</v>
      </c>
      <c r="B29" s="24" t="str">
        <f t="shared" si="0"/>
        <v>Mer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46163</v>
      </c>
      <c r="B30" s="24" t="str">
        <f t="shared" si="0"/>
        <v>Gio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46164</v>
      </c>
      <c r="B31" s="24" t="str">
        <f t="shared" si="0"/>
        <v>Ven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46165</v>
      </c>
      <c r="B32" s="24" t="str">
        <f t="shared" si="0"/>
        <v>Sab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46166</v>
      </c>
      <c r="B33" s="24" t="str">
        <f t="shared" si="0"/>
        <v>Dom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46167</v>
      </c>
      <c r="B34" s="24" t="str">
        <f t="shared" si="0"/>
        <v>Lun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46168</v>
      </c>
      <c r="B35" s="24" t="str">
        <f t="shared" si="0"/>
        <v>Mar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46169</v>
      </c>
      <c r="B36" s="24" t="str">
        <f t="shared" si="0"/>
        <v>Mer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46170</v>
      </c>
      <c r="B37" s="24" t="str">
        <f t="shared" si="0"/>
        <v>Gio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46171</v>
      </c>
      <c r="B38" s="24" t="str">
        <f t="shared" si="0"/>
        <v>Ven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46172</v>
      </c>
      <c r="B39" s="24" t="str">
        <f t="shared" si="0"/>
        <v>Sab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>
        <f>IF(31&lt;=DAY(DATE($I$5,$I$4+1,0)),DATE($I$5,$I$4,31),"")</f>
        <v>46173</v>
      </c>
      <c r="B40" s="24" t="str">
        <f t="shared" si="0"/>
        <v>Dom</v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13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62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F · Ferie</v>
      </c>
      <c r="B48" s="30" t="str">
        <f>INDEX(AbsenceCodes,2)&amp;" · "&amp;INDEX(AbsenceNames,2)</f>
        <v>P · Permesso</v>
      </c>
      <c r="C48" s="30" t="str">
        <f>INDEX(AbsenceCodes,3)&amp;" · "&amp;INDEX(AbsenceNames,3)</f>
        <v>M · Malattia</v>
      </c>
      <c r="D48" s="30" t="str">
        <f>INDEX(AbsenceCodes,4)&amp;" · "&amp;INDEX(AbsenceNames,4)</f>
        <v>ROL · Riduzione orario di lavoro</v>
      </c>
      <c r="E48" s="30" t="str">
        <f>INDEX(AbsenceCodes,5)&amp;" · "&amp;INDEX(AbsenceNames,5)</f>
        <v>INF · Infortunio</v>
      </c>
      <c r="F48" s="30" t="str">
        <f>INDEX(AbsenceCodes,6)&amp;" · "&amp;INDEX(AbsenceNames,6)</f>
        <v>CP · Congedo parentale</v>
      </c>
      <c r="G48" s="30" t="str">
        <f>INDEX(AbsenceCodes,7)&amp;" · "&amp;INDEX(AbsenceNames,7)</f>
        <v>R · Riposo</v>
      </c>
      <c r="H48" s="45" t="s">
        <v>63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1</v>
      </c>
      <c r="I49" s="47"/>
    </row>
    <row r="51" spans="1:10" ht="30" customHeight="1" x14ac:dyDescent="0.3">
      <c r="A51" s="41" t="s">
        <v>64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65</v>
      </c>
      <c r="B53" s="43"/>
      <c r="C53" s="43"/>
      <c r="D53" s="43"/>
      <c r="E53" s="43"/>
      <c r="F53" s="43" t="s">
        <v>66</v>
      </c>
      <c r="G53" s="43"/>
      <c r="H53" s="43"/>
      <c r="I53" s="43"/>
      <c r="J53" s="43"/>
    </row>
    <row r="54" spans="1:10" ht="28.05" customHeight="1" x14ac:dyDescent="0.3">
      <c r="A54" s="43" t="s">
        <v>67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15" priority="1" stopIfTrue="1">
      <formula>AND(ISNUMBER($A10),COUNTIF(Holidays,$A10)&gt;0)</formula>
    </cfRule>
    <cfRule type="expression" dxfId="14" priority="2" stopIfTrue="1">
      <formula>AND(ISNUMBER($A10),WEEKDAY($A10,2)&gt;5)</formula>
    </cfRule>
  </conditionalFormatting>
  <dataValidations count="3">
    <dataValidation type="time" allowBlank="1" showErrorMessage="1" errorTitle="Orario non valido" error="Scrivi l'orario nel formato 08:30." sqref="C10:D40" xr:uid="{00000000-0002-0000-0600-000000000000}">
      <formula1>0</formula1>
      <formula2>0.999305556</formula2>
    </dataValidation>
    <dataValidation type="whole" allowBlank="1" showErrorMessage="1" sqref="E10:E40" xr:uid="{00000000-0002-0000-0600-000001000000}">
      <formula1>0</formula1>
      <formula2>720</formula2>
    </dataValidation>
    <dataValidation type="list" allowBlank="1" showErrorMessage="1" errorTitle="Codice non valido" error="Scegli un codice dall'elenco (vedi scheda Legenda e festività)." sqref="I10:I40" xr:uid="{00000000-0002-0000-06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72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IF('Riepilogo annuale'!$C$5="","",'Riepilogo annuale'!$C$5)</f>
        <v/>
      </c>
      <c r="D4" s="48"/>
      <c r="E4" s="48"/>
      <c r="F4" s="48"/>
      <c r="G4" s="34" t="s">
        <v>50</v>
      </c>
      <c r="H4" s="34"/>
      <c r="I4" s="13">
        <v>6</v>
      </c>
      <c r="J4" s="20" t="str">
        <f>IF(AND(ISNUMBER($I$4),$I$4&gt;=1,$I$4&lt;=12),CHOOSE($I$4,"Gennaio","Febbraio","Marzo","Aprile","Maggio","Giugno","Luglio","Agosto","Settembre","Ottobre","Novembre","Dicembre")&amp;" "&amp;$I$5,"")</f>
        <v>Giugno 2026</v>
      </c>
    </row>
    <row r="5" spans="1:10" ht="25.95" customHeight="1" x14ac:dyDescent="0.3">
      <c r="A5" s="34" t="s">
        <v>5</v>
      </c>
      <c r="B5" s="34"/>
      <c r="C5" s="48" t="str">
        <f>IF('Riepilogo annuale'!$C$6="","",'Riepilogo annuale'!$C$6)</f>
        <v/>
      </c>
      <c r="D5" s="48"/>
      <c r="E5" s="48"/>
      <c r="F5" s="48"/>
      <c r="G5" s="34" t="s">
        <v>4</v>
      </c>
      <c r="H5" s="34"/>
      <c r="I5" s="13">
        <f>'Riepilogo annuale'!$I$5</f>
        <v>2026</v>
      </c>
    </row>
    <row r="6" spans="1:10" ht="25.95" customHeight="1" x14ac:dyDescent="0.3">
      <c r="A6" s="34" t="s">
        <v>6</v>
      </c>
      <c r="B6" s="34"/>
      <c r="C6" s="21">
        <f>'Riepilogo annuale'!$I$6</f>
        <v>8</v>
      </c>
      <c r="D6" s="39" t="s">
        <v>7</v>
      </c>
      <c r="E6" s="39"/>
      <c r="F6" s="39"/>
      <c r="G6" s="34" t="s">
        <v>8</v>
      </c>
      <c r="H6" s="34"/>
      <c r="I6" s="14" t="str">
        <f>IF('Riepilogo annuale'!$C$7="","",'Riepilogo annuale'!$C$7)</f>
        <v/>
      </c>
    </row>
    <row r="7" spans="1:10" ht="25.95" customHeight="1" x14ac:dyDescent="0.3">
      <c r="G7" s="34" t="s">
        <v>9</v>
      </c>
      <c r="H7" s="34"/>
      <c r="I7" s="22" t="str">
        <f>IF('Riepilogo annuale'!$I$7="","",'Riepilogo annuale'!$I$7)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46174</v>
      </c>
      <c r="B10" s="24" t="str">
        <f t="shared" ref="B10:B40" si="0">IF(ISNUMBER(A10),CHOOSE(WEEKDAY(A10,2),"Lun","Mar","Mer","Gio","Ven","Sab","Dom"),"")</f>
        <v>Lun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46175</v>
      </c>
      <c r="B11" s="24" t="str">
        <f t="shared" si="0"/>
        <v>Mar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46176</v>
      </c>
      <c r="B12" s="24" t="str">
        <f t="shared" si="0"/>
        <v>Mer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46177</v>
      </c>
      <c r="B13" s="24" t="str">
        <f t="shared" si="0"/>
        <v>Gio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46178</v>
      </c>
      <c r="B14" s="24" t="str">
        <f t="shared" si="0"/>
        <v>Ven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46179</v>
      </c>
      <c r="B15" s="24" t="str">
        <f t="shared" si="0"/>
        <v>Sab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46180</v>
      </c>
      <c r="B16" s="24" t="str">
        <f t="shared" si="0"/>
        <v>Dom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46181</v>
      </c>
      <c r="B17" s="24" t="str">
        <f t="shared" si="0"/>
        <v>Lun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46182</v>
      </c>
      <c r="B18" s="24" t="str">
        <f t="shared" si="0"/>
        <v>Mar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46183</v>
      </c>
      <c r="B19" s="24" t="str">
        <f t="shared" si="0"/>
        <v>Mer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46184</v>
      </c>
      <c r="B20" s="24" t="str">
        <f t="shared" si="0"/>
        <v>Gio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46185</v>
      </c>
      <c r="B21" s="24" t="str">
        <f t="shared" si="0"/>
        <v>Ven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46186</v>
      </c>
      <c r="B22" s="24" t="str">
        <f t="shared" si="0"/>
        <v>Sab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46187</v>
      </c>
      <c r="B23" s="24" t="str">
        <f t="shared" si="0"/>
        <v>Dom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46188</v>
      </c>
      <c r="B24" s="24" t="str">
        <f t="shared" si="0"/>
        <v>Lun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46189</v>
      </c>
      <c r="B25" s="24" t="str">
        <f t="shared" si="0"/>
        <v>Mar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46190</v>
      </c>
      <c r="B26" s="24" t="str">
        <f t="shared" si="0"/>
        <v>Mer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46191</v>
      </c>
      <c r="B27" s="24" t="str">
        <f t="shared" si="0"/>
        <v>Gio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46192</v>
      </c>
      <c r="B28" s="24" t="str">
        <f t="shared" si="0"/>
        <v>Ven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46193</v>
      </c>
      <c r="B29" s="24" t="str">
        <f t="shared" si="0"/>
        <v>Sab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46194</v>
      </c>
      <c r="B30" s="24" t="str">
        <f t="shared" si="0"/>
        <v>Dom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46195</v>
      </c>
      <c r="B31" s="24" t="str">
        <f t="shared" si="0"/>
        <v>Lun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46196</v>
      </c>
      <c r="B32" s="24" t="str">
        <f t="shared" si="0"/>
        <v>Mar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46197</v>
      </c>
      <c r="B33" s="24" t="str">
        <f t="shared" si="0"/>
        <v>Mer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46198</v>
      </c>
      <c r="B34" s="24" t="str">
        <f t="shared" si="0"/>
        <v>Gio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46199</v>
      </c>
      <c r="B35" s="24" t="str">
        <f t="shared" si="0"/>
        <v>Ven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46200</v>
      </c>
      <c r="B36" s="24" t="str">
        <f t="shared" si="0"/>
        <v>Sab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46201</v>
      </c>
      <c r="B37" s="24" t="str">
        <f t="shared" si="0"/>
        <v>Dom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46202</v>
      </c>
      <c r="B38" s="24" t="str">
        <f t="shared" si="0"/>
        <v>Lun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46203</v>
      </c>
      <c r="B39" s="24" t="str">
        <f t="shared" si="0"/>
        <v>Mar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 t="str">
        <f>IF(31&lt;=DAY(DATE($I$5,$I$4+1,0)),DATE($I$5,$I$4,31),"")</f>
        <v/>
      </c>
      <c r="B40" s="24" t="str">
        <f t="shared" si="0"/>
        <v/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13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62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F · Ferie</v>
      </c>
      <c r="B48" s="30" t="str">
        <f>INDEX(AbsenceCodes,2)&amp;" · "&amp;INDEX(AbsenceNames,2)</f>
        <v>P · Permesso</v>
      </c>
      <c r="C48" s="30" t="str">
        <f>INDEX(AbsenceCodes,3)&amp;" · "&amp;INDEX(AbsenceNames,3)</f>
        <v>M · Malattia</v>
      </c>
      <c r="D48" s="30" t="str">
        <f>INDEX(AbsenceCodes,4)&amp;" · "&amp;INDEX(AbsenceNames,4)</f>
        <v>ROL · Riduzione orario di lavoro</v>
      </c>
      <c r="E48" s="30" t="str">
        <f>INDEX(AbsenceCodes,5)&amp;" · "&amp;INDEX(AbsenceNames,5)</f>
        <v>INF · Infortunio</v>
      </c>
      <c r="F48" s="30" t="str">
        <f>INDEX(AbsenceCodes,6)&amp;" · "&amp;INDEX(AbsenceNames,6)</f>
        <v>CP · Congedo parentale</v>
      </c>
      <c r="G48" s="30" t="str">
        <f>INDEX(AbsenceCodes,7)&amp;" · "&amp;INDEX(AbsenceNames,7)</f>
        <v>R · Riposo</v>
      </c>
      <c r="H48" s="45" t="s">
        <v>63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1</v>
      </c>
      <c r="I49" s="47"/>
    </row>
    <row r="51" spans="1:10" ht="30" customHeight="1" x14ac:dyDescent="0.3">
      <c r="A51" s="41" t="s">
        <v>64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65</v>
      </c>
      <c r="B53" s="43"/>
      <c r="C53" s="43"/>
      <c r="D53" s="43"/>
      <c r="E53" s="43"/>
      <c r="F53" s="43" t="s">
        <v>66</v>
      </c>
      <c r="G53" s="43"/>
      <c r="H53" s="43"/>
      <c r="I53" s="43"/>
      <c r="J53" s="43"/>
    </row>
    <row r="54" spans="1:10" ht="28.05" customHeight="1" x14ac:dyDescent="0.3">
      <c r="A54" s="43" t="s">
        <v>67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13" priority="1" stopIfTrue="1">
      <formula>AND(ISNUMBER($A10),COUNTIF(Holidays,$A10)&gt;0)</formula>
    </cfRule>
    <cfRule type="expression" dxfId="12" priority="2" stopIfTrue="1">
      <formula>AND(ISNUMBER($A10),WEEKDAY($A10,2)&gt;5)</formula>
    </cfRule>
  </conditionalFormatting>
  <dataValidations count="3">
    <dataValidation type="time" allowBlank="1" showErrorMessage="1" errorTitle="Orario non valido" error="Scrivi l'orario nel formato 08:30." sqref="C10:D40" xr:uid="{00000000-0002-0000-0700-000000000000}">
      <formula1>0</formula1>
      <formula2>0.999305556</formula2>
    </dataValidation>
    <dataValidation type="whole" allowBlank="1" showErrorMessage="1" sqref="E10:E40" xr:uid="{00000000-0002-0000-0700-000001000000}">
      <formula1>0</formula1>
      <formula2>720</formula2>
    </dataValidation>
    <dataValidation type="list" allowBlank="1" showErrorMessage="1" errorTitle="Codice non valido" error="Scegli un codice dall'elenco (vedi scheda Legenda e festività)." sqref="I10:I40" xr:uid="{00000000-0002-0000-07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73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IF('Riepilogo annuale'!$C$5="","",'Riepilogo annuale'!$C$5)</f>
        <v/>
      </c>
      <c r="D4" s="48"/>
      <c r="E4" s="48"/>
      <c r="F4" s="48"/>
      <c r="G4" s="34" t="s">
        <v>50</v>
      </c>
      <c r="H4" s="34"/>
      <c r="I4" s="13">
        <v>7</v>
      </c>
      <c r="J4" s="20" t="str">
        <f>IF(AND(ISNUMBER($I$4),$I$4&gt;=1,$I$4&lt;=12),CHOOSE($I$4,"Gennaio","Febbraio","Marzo","Aprile","Maggio","Giugno","Luglio","Agosto","Settembre","Ottobre","Novembre","Dicembre")&amp;" "&amp;$I$5,"")</f>
        <v>Luglio 2026</v>
      </c>
    </row>
    <row r="5" spans="1:10" ht="25.95" customHeight="1" x14ac:dyDescent="0.3">
      <c r="A5" s="34" t="s">
        <v>5</v>
      </c>
      <c r="B5" s="34"/>
      <c r="C5" s="48" t="str">
        <f>IF('Riepilogo annuale'!$C$6="","",'Riepilogo annuale'!$C$6)</f>
        <v/>
      </c>
      <c r="D5" s="48"/>
      <c r="E5" s="48"/>
      <c r="F5" s="48"/>
      <c r="G5" s="34" t="s">
        <v>4</v>
      </c>
      <c r="H5" s="34"/>
      <c r="I5" s="13">
        <f>'Riepilogo annuale'!$I$5</f>
        <v>2026</v>
      </c>
    </row>
    <row r="6" spans="1:10" ht="25.95" customHeight="1" x14ac:dyDescent="0.3">
      <c r="A6" s="34" t="s">
        <v>6</v>
      </c>
      <c r="B6" s="34"/>
      <c r="C6" s="21">
        <f>'Riepilogo annuale'!$I$6</f>
        <v>8</v>
      </c>
      <c r="D6" s="39" t="s">
        <v>7</v>
      </c>
      <c r="E6" s="39"/>
      <c r="F6" s="39"/>
      <c r="G6" s="34" t="s">
        <v>8</v>
      </c>
      <c r="H6" s="34"/>
      <c r="I6" s="14" t="str">
        <f>IF('Riepilogo annuale'!$C$7="","",'Riepilogo annuale'!$C$7)</f>
        <v/>
      </c>
    </row>
    <row r="7" spans="1:10" ht="25.95" customHeight="1" x14ac:dyDescent="0.3">
      <c r="G7" s="34" t="s">
        <v>9</v>
      </c>
      <c r="H7" s="34"/>
      <c r="I7" s="22" t="str">
        <f>IF('Riepilogo annuale'!$I$7="","",'Riepilogo annuale'!$I$7)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46204</v>
      </c>
      <c r="B10" s="24" t="str">
        <f t="shared" ref="B10:B40" si="0">IF(ISNUMBER(A10),CHOOSE(WEEKDAY(A10,2),"Lun","Mar","Mer","Gio","Ven","Sab","Dom"),"")</f>
        <v>Mer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46205</v>
      </c>
      <c r="B11" s="24" t="str">
        <f t="shared" si="0"/>
        <v>Gio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46206</v>
      </c>
      <c r="B12" s="24" t="str">
        <f t="shared" si="0"/>
        <v>Ven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46207</v>
      </c>
      <c r="B13" s="24" t="str">
        <f t="shared" si="0"/>
        <v>Sab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46208</v>
      </c>
      <c r="B14" s="24" t="str">
        <f t="shared" si="0"/>
        <v>Dom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46209</v>
      </c>
      <c r="B15" s="24" t="str">
        <f t="shared" si="0"/>
        <v>Lun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46210</v>
      </c>
      <c r="B16" s="24" t="str">
        <f t="shared" si="0"/>
        <v>Mar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46211</v>
      </c>
      <c r="B17" s="24" t="str">
        <f t="shared" si="0"/>
        <v>Mer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46212</v>
      </c>
      <c r="B18" s="24" t="str">
        <f t="shared" si="0"/>
        <v>Gio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46213</v>
      </c>
      <c r="B19" s="24" t="str">
        <f t="shared" si="0"/>
        <v>Ven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46214</v>
      </c>
      <c r="B20" s="24" t="str">
        <f t="shared" si="0"/>
        <v>Sab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46215</v>
      </c>
      <c r="B21" s="24" t="str">
        <f t="shared" si="0"/>
        <v>Dom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46216</v>
      </c>
      <c r="B22" s="24" t="str">
        <f t="shared" si="0"/>
        <v>Lun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46217</v>
      </c>
      <c r="B23" s="24" t="str">
        <f t="shared" si="0"/>
        <v>Mar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46218</v>
      </c>
      <c r="B24" s="24" t="str">
        <f t="shared" si="0"/>
        <v>Mer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46219</v>
      </c>
      <c r="B25" s="24" t="str">
        <f t="shared" si="0"/>
        <v>Gio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46220</v>
      </c>
      <c r="B26" s="24" t="str">
        <f t="shared" si="0"/>
        <v>Ven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46221</v>
      </c>
      <c r="B27" s="24" t="str">
        <f t="shared" si="0"/>
        <v>Sab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46222</v>
      </c>
      <c r="B28" s="24" t="str">
        <f t="shared" si="0"/>
        <v>Dom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46223</v>
      </c>
      <c r="B29" s="24" t="str">
        <f t="shared" si="0"/>
        <v>Lun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46224</v>
      </c>
      <c r="B30" s="24" t="str">
        <f t="shared" si="0"/>
        <v>Mar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46225</v>
      </c>
      <c r="B31" s="24" t="str">
        <f t="shared" si="0"/>
        <v>Mer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46226</v>
      </c>
      <c r="B32" s="24" t="str">
        <f t="shared" si="0"/>
        <v>Gio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46227</v>
      </c>
      <c r="B33" s="24" t="str">
        <f t="shared" si="0"/>
        <v>Ven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46228</v>
      </c>
      <c r="B34" s="24" t="str">
        <f t="shared" si="0"/>
        <v>Sab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46229</v>
      </c>
      <c r="B35" s="24" t="str">
        <f t="shared" si="0"/>
        <v>Dom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46230</v>
      </c>
      <c r="B36" s="24" t="str">
        <f t="shared" si="0"/>
        <v>Lun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46231</v>
      </c>
      <c r="B37" s="24" t="str">
        <f t="shared" si="0"/>
        <v>Mar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46232</v>
      </c>
      <c r="B38" s="24" t="str">
        <f t="shared" si="0"/>
        <v>Mer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46233</v>
      </c>
      <c r="B39" s="24" t="str">
        <f t="shared" si="0"/>
        <v>Gio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>
        <f>IF(31&lt;=DAY(DATE($I$5,$I$4+1,0)),DATE($I$5,$I$4,31),"")</f>
        <v>46234</v>
      </c>
      <c r="B40" s="24" t="str">
        <f t="shared" si="0"/>
        <v>Ven</v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13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62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F · Ferie</v>
      </c>
      <c r="B48" s="30" t="str">
        <f>INDEX(AbsenceCodes,2)&amp;" · "&amp;INDEX(AbsenceNames,2)</f>
        <v>P · Permesso</v>
      </c>
      <c r="C48" s="30" t="str">
        <f>INDEX(AbsenceCodes,3)&amp;" · "&amp;INDEX(AbsenceNames,3)</f>
        <v>M · Malattia</v>
      </c>
      <c r="D48" s="30" t="str">
        <f>INDEX(AbsenceCodes,4)&amp;" · "&amp;INDEX(AbsenceNames,4)</f>
        <v>ROL · Riduzione orario di lavoro</v>
      </c>
      <c r="E48" s="30" t="str">
        <f>INDEX(AbsenceCodes,5)&amp;" · "&amp;INDEX(AbsenceNames,5)</f>
        <v>INF · Infortunio</v>
      </c>
      <c r="F48" s="30" t="str">
        <f>INDEX(AbsenceCodes,6)&amp;" · "&amp;INDEX(AbsenceNames,6)</f>
        <v>CP · Congedo parentale</v>
      </c>
      <c r="G48" s="30" t="str">
        <f>INDEX(AbsenceCodes,7)&amp;" · "&amp;INDEX(AbsenceNames,7)</f>
        <v>R · Riposo</v>
      </c>
      <c r="H48" s="45" t="s">
        <v>63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64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65</v>
      </c>
      <c r="B53" s="43"/>
      <c r="C53" s="43"/>
      <c r="D53" s="43"/>
      <c r="E53" s="43"/>
      <c r="F53" s="43" t="s">
        <v>66</v>
      </c>
      <c r="G53" s="43"/>
      <c r="H53" s="43"/>
      <c r="I53" s="43"/>
      <c r="J53" s="43"/>
    </row>
    <row r="54" spans="1:10" ht="28.05" customHeight="1" x14ac:dyDescent="0.3">
      <c r="A54" s="43" t="s">
        <v>67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11" priority="1" stopIfTrue="1">
      <formula>AND(ISNUMBER($A10),COUNTIF(Holidays,$A10)&gt;0)</formula>
    </cfRule>
    <cfRule type="expression" dxfId="10" priority="2" stopIfTrue="1">
      <formula>AND(ISNUMBER($A10),WEEKDAY($A10,2)&gt;5)</formula>
    </cfRule>
  </conditionalFormatting>
  <dataValidations count="3">
    <dataValidation type="time" allowBlank="1" showErrorMessage="1" errorTitle="Orario non valido" error="Scrivi l'orario nel formato 08:30." sqref="C10:D40" xr:uid="{00000000-0002-0000-0800-000000000000}">
      <formula1>0</formula1>
      <formula2>0.999305556</formula2>
    </dataValidation>
    <dataValidation type="whole" allowBlank="1" showErrorMessage="1" sqref="E10:E40" xr:uid="{00000000-0002-0000-0800-000001000000}">
      <formula1>0</formula1>
      <formula2>720</formula2>
    </dataValidation>
    <dataValidation type="list" allowBlank="1" showErrorMessage="1" errorTitle="Codice non valido" error="Scegli un codice dall'elenco (vedi scheda Legenda e festività)." sqref="I10:I40" xr:uid="{00000000-0002-0000-08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74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IF('Riepilogo annuale'!$C$5="","",'Riepilogo annuale'!$C$5)</f>
        <v/>
      </c>
      <c r="D4" s="48"/>
      <c r="E4" s="48"/>
      <c r="F4" s="48"/>
      <c r="G4" s="34" t="s">
        <v>50</v>
      </c>
      <c r="H4" s="34"/>
      <c r="I4" s="13">
        <v>8</v>
      </c>
      <c r="J4" s="20" t="str">
        <f>IF(AND(ISNUMBER($I$4),$I$4&gt;=1,$I$4&lt;=12),CHOOSE($I$4,"Gennaio","Febbraio","Marzo","Aprile","Maggio","Giugno","Luglio","Agosto","Settembre","Ottobre","Novembre","Dicembre")&amp;" "&amp;$I$5,"")</f>
        <v>Agosto 2026</v>
      </c>
    </row>
    <row r="5" spans="1:10" ht="25.95" customHeight="1" x14ac:dyDescent="0.3">
      <c r="A5" s="34" t="s">
        <v>5</v>
      </c>
      <c r="B5" s="34"/>
      <c r="C5" s="48" t="str">
        <f>IF('Riepilogo annuale'!$C$6="","",'Riepilogo annuale'!$C$6)</f>
        <v/>
      </c>
      <c r="D5" s="48"/>
      <c r="E5" s="48"/>
      <c r="F5" s="48"/>
      <c r="G5" s="34" t="s">
        <v>4</v>
      </c>
      <c r="H5" s="34"/>
      <c r="I5" s="13">
        <f>'Riepilogo annuale'!$I$5</f>
        <v>2026</v>
      </c>
    </row>
    <row r="6" spans="1:10" ht="25.95" customHeight="1" x14ac:dyDescent="0.3">
      <c r="A6" s="34" t="s">
        <v>6</v>
      </c>
      <c r="B6" s="34"/>
      <c r="C6" s="21">
        <f>'Riepilogo annuale'!$I$6</f>
        <v>8</v>
      </c>
      <c r="D6" s="39" t="s">
        <v>7</v>
      </c>
      <c r="E6" s="39"/>
      <c r="F6" s="39"/>
      <c r="G6" s="34" t="s">
        <v>8</v>
      </c>
      <c r="H6" s="34"/>
      <c r="I6" s="14" t="str">
        <f>IF('Riepilogo annuale'!$C$7="","",'Riepilogo annuale'!$C$7)</f>
        <v/>
      </c>
    </row>
    <row r="7" spans="1:10" ht="25.95" customHeight="1" x14ac:dyDescent="0.3">
      <c r="G7" s="34" t="s">
        <v>9</v>
      </c>
      <c r="H7" s="34"/>
      <c r="I7" s="22" t="str">
        <f>IF('Riepilogo annuale'!$I$7="","",'Riepilogo annuale'!$I$7)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46235</v>
      </c>
      <c r="B10" s="24" t="str">
        <f t="shared" ref="B10:B40" si="0">IF(ISNUMBER(A10),CHOOSE(WEEKDAY(A10,2),"Lun","Mar","Mer","Gio","Ven","Sab","Dom"),"")</f>
        <v>Sab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46236</v>
      </c>
      <c r="B11" s="24" t="str">
        <f t="shared" si="0"/>
        <v>Dom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46237</v>
      </c>
      <c r="B12" s="24" t="str">
        <f t="shared" si="0"/>
        <v>Lun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46238</v>
      </c>
      <c r="B13" s="24" t="str">
        <f t="shared" si="0"/>
        <v>Mar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46239</v>
      </c>
      <c r="B14" s="24" t="str">
        <f t="shared" si="0"/>
        <v>Mer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46240</v>
      </c>
      <c r="B15" s="24" t="str">
        <f t="shared" si="0"/>
        <v>Gio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46241</v>
      </c>
      <c r="B16" s="24" t="str">
        <f t="shared" si="0"/>
        <v>Ven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46242</v>
      </c>
      <c r="B17" s="24" t="str">
        <f t="shared" si="0"/>
        <v>Sab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46243</v>
      </c>
      <c r="B18" s="24" t="str">
        <f t="shared" si="0"/>
        <v>Dom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46244</v>
      </c>
      <c r="B19" s="24" t="str">
        <f t="shared" si="0"/>
        <v>Lun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46245</v>
      </c>
      <c r="B20" s="24" t="str">
        <f t="shared" si="0"/>
        <v>Mar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46246</v>
      </c>
      <c r="B21" s="24" t="str">
        <f t="shared" si="0"/>
        <v>Mer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46247</v>
      </c>
      <c r="B22" s="24" t="str">
        <f t="shared" si="0"/>
        <v>Gio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46248</v>
      </c>
      <c r="B23" s="24" t="str">
        <f t="shared" si="0"/>
        <v>Ven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46249</v>
      </c>
      <c r="B24" s="24" t="str">
        <f t="shared" si="0"/>
        <v>Sab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46250</v>
      </c>
      <c r="B25" s="24" t="str">
        <f t="shared" si="0"/>
        <v>Dom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46251</v>
      </c>
      <c r="B26" s="24" t="str">
        <f t="shared" si="0"/>
        <v>Lun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46252</v>
      </c>
      <c r="B27" s="24" t="str">
        <f t="shared" si="0"/>
        <v>Mar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46253</v>
      </c>
      <c r="B28" s="24" t="str">
        <f t="shared" si="0"/>
        <v>Mer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46254</v>
      </c>
      <c r="B29" s="24" t="str">
        <f t="shared" si="0"/>
        <v>Gio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46255</v>
      </c>
      <c r="B30" s="24" t="str">
        <f t="shared" si="0"/>
        <v>Ven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46256</v>
      </c>
      <c r="B31" s="24" t="str">
        <f t="shared" si="0"/>
        <v>Sab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46257</v>
      </c>
      <c r="B32" s="24" t="str">
        <f t="shared" si="0"/>
        <v>Dom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46258</v>
      </c>
      <c r="B33" s="24" t="str">
        <f t="shared" si="0"/>
        <v>Lun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46259</v>
      </c>
      <c r="B34" s="24" t="str">
        <f t="shared" si="0"/>
        <v>Mar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46260</v>
      </c>
      <c r="B35" s="24" t="str">
        <f t="shared" si="0"/>
        <v>Mer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46261</v>
      </c>
      <c r="B36" s="24" t="str">
        <f t="shared" si="0"/>
        <v>Gio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46262</v>
      </c>
      <c r="B37" s="24" t="str">
        <f t="shared" si="0"/>
        <v>Ven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46263</v>
      </c>
      <c r="B38" s="24" t="str">
        <f t="shared" si="0"/>
        <v>Sab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46264</v>
      </c>
      <c r="B39" s="24" t="str">
        <f t="shared" si="0"/>
        <v>Dom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>
        <f>IF(31&lt;=DAY(DATE($I$5,$I$4+1,0)),DATE($I$5,$I$4,31),"")</f>
        <v>46265</v>
      </c>
      <c r="B40" s="24" t="str">
        <f t="shared" si="0"/>
        <v>Lun</v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13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62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F · Ferie</v>
      </c>
      <c r="B48" s="30" t="str">
        <f>INDEX(AbsenceCodes,2)&amp;" · "&amp;INDEX(AbsenceNames,2)</f>
        <v>P · Permesso</v>
      </c>
      <c r="C48" s="30" t="str">
        <f>INDEX(AbsenceCodes,3)&amp;" · "&amp;INDEX(AbsenceNames,3)</f>
        <v>M · Malattia</v>
      </c>
      <c r="D48" s="30" t="str">
        <f>INDEX(AbsenceCodes,4)&amp;" · "&amp;INDEX(AbsenceNames,4)</f>
        <v>ROL · Riduzione orario di lavoro</v>
      </c>
      <c r="E48" s="30" t="str">
        <f>INDEX(AbsenceCodes,5)&amp;" · "&amp;INDEX(AbsenceNames,5)</f>
        <v>INF · Infortunio</v>
      </c>
      <c r="F48" s="30" t="str">
        <f>INDEX(AbsenceCodes,6)&amp;" · "&amp;INDEX(AbsenceNames,6)</f>
        <v>CP · Congedo parentale</v>
      </c>
      <c r="G48" s="30" t="str">
        <f>INDEX(AbsenceCodes,7)&amp;" · "&amp;INDEX(AbsenceNames,7)</f>
        <v>R · Riposo</v>
      </c>
      <c r="H48" s="45" t="s">
        <v>63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1</v>
      </c>
      <c r="I49" s="47"/>
    </row>
    <row r="51" spans="1:10" ht="30" customHeight="1" x14ac:dyDescent="0.3">
      <c r="A51" s="41" t="s">
        <v>64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65</v>
      </c>
      <c r="B53" s="43"/>
      <c r="C53" s="43"/>
      <c r="D53" s="43"/>
      <c r="E53" s="43"/>
      <c r="F53" s="43" t="s">
        <v>66</v>
      </c>
      <c r="G53" s="43"/>
      <c r="H53" s="43"/>
      <c r="I53" s="43"/>
      <c r="J53" s="43"/>
    </row>
    <row r="54" spans="1:10" ht="28.05" customHeight="1" x14ac:dyDescent="0.3">
      <c r="A54" s="43" t="s">
        <v>67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9" priority="1" stopIfTrue="1">
      <formula>AND(ISNUMBER($A10),COUNTIF(Holidays,$A10)&gt;0)</formula>
    </cfRule>
    <cfRule type="expression" dxfId="8" priority="2" stopIfTrue="1">
      <formula>AND(ISNUMBER($A10),WEEKDAY($A10,2)&gt;5)</formula>
    </cfRule>
  </conditionalFormatting>
  <dataValidations count="3">
    <dataValidation type="time" allowBlank="1" showErrorMessage="1" errorTitle="Orario non valido" error="Scrivi l'orario nel formato 08:30." sqref="C10:D40" xr:uid="{00000000-0002-0000-0900-000000000000}">
      <formula1>0</formula1>
      <formula2>0.999305556</formula2>
    </dataValidation>
    <dataValidation type="whole" allowBlank="1" showErrorMessage="1" sqref="E10:E40" xr:uid="{00000000-0002-0000-0900-000001000000}">
      <formula1>0</formula1>
      <formula2>720</formula2>
    </dataValidation>
    <dataValidation type="list" allowBlank="1" showErrorMessage="1" errorTitle="Codice non valido" error="Scegli un codice dall'elenco (vedi scheda Legenda e festività)." sqref="I10:I40" xr:uid="{00000000-0002-0000-09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75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IF('Riepilogo annuale'!$C$5="","",'Riepilogo annuale'!$C$5)</f>
        <v/>
      </c>
      <c r="D4" s="48"/>
      <c r="E4" s="48"/>
      <c r="F4" s="48"/>
      <c r="G4" s="34" t="s">
        <v>50</v>
      </c>
      <c r="H4" s="34"/>
      <c r="I4" s="13">
        <v>9</v>
      </c>
      <c r="J4" s="20" t="str">
        <f>IF(AND(ISNUMBER($I$4),$I$4&gt;=1,$I$4&lt;=12),CHOOSE($I$4,"Gennaio","Febbraio","Marzo","Aprile","Maggio","Giugno","Luglio","Agosto","Settembre","Ottobre","Novembre","Dicembre")&amp;" "&amp;$I$5,"")</f>
        <v>Settembre 2026</v>
      </c>
    </row>
    <row r="5" spans="1:10" ht="25.95" customHeight="1" x14ac:dyDescent="0.3">
      <c r="A5" s="34" t="s">
        <v>5</v>
      </c>
      <c r="B5" s="34"/>
      <c r="C5" s="48" t="str">
        <f>IF('Riepilogo annuale'!$C$6="","",'Riepilogo annuale'!$C$6)</f>
        <v/>
      </c>
      <c r="D5" s="48"/>
      <c r="E5" s="48"/>
      <c r="F5" s="48"/>
      <c r="G5" s="34" t="s">
        <v>4</v>
      </c>
      <c r="H5" s="34"/>
      <c r="I5" s="13">
        <f>'Riepilogo annuale'!$I$5</f>
        <v>2026</v>
      </c>
    </row>
    <row r="6" spans="1:10" ht="25.95" customHeight="1" x14ac:dyDescent="0.3">
      <c r="A6" s="34" t="s">
        <v>6</v>
      </c>
      <c r="B6" s="34"/>
      <c r="C6" s="21">
        <f>'Riepilogo annuale'!$I$6</f>
        <v>8</v>
      </c>
      <c r="D6" s="39" t="s">
        <v>7</v>
      </c>
      <c r="E6" s="39"/>
      <c r="F6" s="39"/>
      <c r="G6" s="34" t="s">
        <v>8</v>
      </c>
      <c r="H6" s="34"/>
      <c r="I6" s="14" t="str">
        <f>IF('Riepilogo annuale'!$C$7="","",'Riepilogo annuale'!$C$7)</f>
        <v/>
      </c>
    </row>
    <row r="7" spans="1:10" ht="25.95" customHeight="1" x14ac:dyDescent="0.3">
      <c r="G7" s="34" t="s">
        <v>9</v>
      </c>
      <c r="H7" s="34"/>
      <c r="I7" s="22" t="str">
        <f>IF('Riepilogo annuale'!$I$7="","",'Riepilogo annuale'!$I$7)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46266</v>
      </c>
      <c r="B10" s="24" t="str">
        <f t="shared" ref="B10:B40" si="0">IF(ISNUMBER(A10),CHOOSE(WEEKDAY(A10,2),"Lun","Mar","Mer","Gio","Ven","Sab","Dom"),"")</f>
        <v>Mar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46267</v>
      </c>
      <c r="B11" s="24" t="str">
        <f t="shared" si="0"/>
        <v>Mer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46268</v>
      </c>
      <c r="B12" s="24" t="str">
        <f t="shared" si="0"/>
        <v>Gio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46269</v>
      </c>
      <c r="B13" s="24" t="str">
        <f t="shared" si="0"/>
        <v>Ven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46270</v>
      </c>
      <c r="B14" s="24" t="str">
        <f t="shared" si="0"/>
        <v>Sab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46271</v>
      </c>
      <c r="B15" s="24" t="str">
        <f t="shared" si="0"/>
        <v>Dom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46272</v>
      </c>
      <c r="B16" s="24" t="str">
        <f t="shared" si="0"/>
        <v>Lun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46273</v>
      </c>
      <c r="B17" s="24" t="str">
        <f t="shared" si="0"/>
        <v>Mar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46274</v>
      </c>
      <c r="B18" s="24" t="str">
        <f t="shared" si="0"/>
        <v>Mer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46275</v>
      </c>
      <c r="B19" s="24" t="str">
        <f t="shared" si="0"/>
        <v>Gio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46276</v>
      </c>
      <c r="B20" s="24" t="str">
        <f t="shared" si="0"/>
        <v>Ven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46277</v>
      </c>
      <c r="B21" s="24" t="str">
        <f t="shared" si="0"/>
        <v>Sab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46278</v>
      </c>
      <c r="B22" s="24" t="str">
        <f t="shared" si="0"/>
        <v>Dom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46279</v>
      </c>
      <c r="B23" s="24" t="str">
        <f t="shared" si="0"/>
        <v>Lun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46280</v>
      </c>
      <c r="B24" s="24" t="str">
        <f t="shared" si="0"/>
        <v>Mar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46281</v>
      </c>
      <c r="B25" s="24" t="str">
        <f t="shared" si="0"/>
        <v>Mer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46282</v>
      </c>
      <c r="B26" s="24" t="str">
        <f t="shared" si="0"/>
        <v>Gio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46283</v>
      </c>
      <c r="B27" s="24" t="str">
        <f t="shared" si="0"/>
        <v>Ven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46284</v>
      </c>
      <c r="B28" s="24" t="str">
        <f t="shared" si="0"/>
        <v>Sab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46285</v>
      </c>
      <c r="B29" s="24" t="str">
        <f t="shared" si="0"/>
        <v>Dom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46286</v>
      </c>
      <c r="B30" s="24" t="str">
        <f t="shared" si="0"/>
        <v>Lun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46287</v>
      </c>
      <c r="B31" s="24" t="str">
        <f t="shared" si="0"/>
        <v>Mar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46288</v>
      </c>
      <c r="B32" s="24" t="str">
        <f t="shared" si="0"/>
        <v>Mer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46289</v>
      </c>
      <c r="B33" s="24" t="str">
        <f t="shared" si="0"/>
        <v>Gio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46290</v>
      </c>
      <c r="B34" s="24" t="str">
        <f t="shared" si="0"/>
        <v>Ven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46291</v>
      </c>
      <c r="B35" s="24" t="str">
        <f t="shared" si="0"/>
        <v>Sab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46292</v>
      </c>
      <c r="B36" s="24" t="str">
        <f t="shared" si="0"/>
        <v>Dom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46293</v>
      </c>
      <c r="B37" s="24" t="str">
        <f t="shared" si="0"/>
        <v>Lun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46294</v>
      </c>
      <c r="B38" s="24" t="str">
        <f t="shared" si="0"/>
        <v>Mar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46295</v>
      </c>
      <c r="B39" s="24" t="str">
        <f t="shared" si="0"/>
        <v>Mer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 t="str">
        <f>IF(31&lt;=DAY(DATE($I$5,$I$4+1,0)),DATE($I$5,$I$4,31),"")</f>
        <v/>
      </c>
      <c r="B40" s="24" t="str">
        <f t="shared" si="0"/>
        <v/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13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62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F · Ferie</v>
      </c>
      <c r="B48" s="30" t="str">
        <f>INDEX(AbsenceCodes,2)&amp;" · "&amp;INDEX(AbsenceNames,2)</f>
        <v>P · Permesso</v>
      </c>
      <c r="C48" s="30" t="str">
        <f>INDEX(AbsenceCodes,3)&amp;" · "&amp;INDEX(AbsenceNames,3)</f>
        <v>M · Malattia</v>
      </c>
      <c r="D48" s="30" t="str">
        <f>INDEX(AbsenceCodes,4)&amp;" · "&amp;INDEX(AbsenceNames,4)</f>
        <v>ROL · Riduzione orario di lavoro</v>
      </c>
      <c r="E48" s="30" t="str">
        <f>INDEX(AbsenceCodes,5)&amp;" · "&amp;INDEX(AbsenceNames,5)</f>
        <v>INF · Infortunio</v>
      </c>
      <c r="F48" s="30" t="str">
        <f>INDEX(AbsenceCodes,6)&amp;" · "&amp;INDEX(AbsenceNames,6)</f>
        <v>CP · Congedo parentale</v>
      </c>
      <c r="G48" s="30" t="str">
        <f>INDEX(AbsenceCodes,7)&amp;" · "&amp;INDEX(AbsenceNames,7)</f>
        <v>R · Riposo</v>
      </c>
      <c r="H48" s="45" t="s">
        <v>63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64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65</v>
      </c>
      <c r="B53" s="43"/>
      <c r="C53" s="43"/>
      <c r="D53" s="43"/>
      <c r="E53" s="43"/>
      <c r="F53" s="43" t="s">
        <v>66</v>
      </c>
      <c r="G53" s="43"/>
      <c r="H53" s="43"/>
      <c r="I53" s="43"/>
      <c r="J53" s="43"/>
    </row>
    <row r="54" spans="1:10" ht="28.05" customHeight="1" x14ac:dyDescent="0.3">
      <c r="A54" s="43" t="s">
        <v>67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7" priority="1" stopIfTrue="1">
      <formula>AND(ISNUMBER($A10),COUNTIF(Holidays,$A10)&gt;0)</formula>
    </cfRule>
    <cfRule type="expression" dxfId="6" priority="2" stopIfTrue="1">
      <formula>AND(ISNUMBER($A10),WEEKDAY($A10,2)&gt;5)</formula>
    </cfRule>
  </conditionalFormatting>
  <dataValidations count="3">
    <dataValidation type="time" allowBlank="1" showErrorMessage="1" errorTitle="Orario non valido" error="Scrivi l'orario nel formato 08:30." sqref="C10:D40" xr:uid="{00000000-0002-0000-0A00-000000000000}">
      <formula1>0</formula1>
      <formula2>0.999305556</formula2>
    </dataValidation>
    <dataValidation type="whole" allowBlank="1" showErrorMessage="1" sqref="E10:E40" xr:uid="{00000000-0002-0000-0A00-000001000000}">
      <formula1>0</formula1>
      <formula2>720</formula2>
    </dataValidation>
    <dataValidation type="list" allowBlank="1" showErrorMessage="1" errorTitle="Codice non valido" error="Scegli un codice dall'elenco (vedi scheda Legenda e festività)." sqref="I10:I40" xr:uid="{00000000-0002-0000-0A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76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IF('Riepilogo annuale'!$C$5="","",'Riepilogo annuale'!$C$5)</f>
        <v/>
      </c>
      <c r="D4" s="48"/>
      <c r="E4" s="48"/>
      <c r="F4" s="48"/>
      <c r="G4" s="34" t="s">
        <v>50</v>
      </c>
      <c r="H4" s="34"/>
      <c r="I4" s="13">
        <v>10</v>
      </c>
      <c r="J4" s="20" t="str">
        <f>IF(AND(ISNUMBER($I$4),$I$4&gt;=1,$I$4&lt;=12),CHOOSE($I$4,"Gennaio","Febbraio","Marzo","Aprile","Maggio","Giugno","Luglio","Agosto","Settembre","Ottobre","Novembre","Dicembre")&amp;" "&amp;$I$5,"")</f>
        <v>Ottobre 2026</v>
      </c>
    </row>
    <row r="5" spans="1:10" ht="25.95" customHeight="1" x14ac:dyDescent="0.3">
      <c r="A5" s="34" t="s">
        <v>5</v>
      </c>
      <c r="B5" s="34"/>
      <c r="C5" s="48" t="str">
        <f>IF('Riepilogo annuale'!$C$6="","",'Riepilogo annuale'!$C$6)</f>
        <v/>
      </c>
      <c r="D5" s="48"/>
      <c r="E5" s="48"/>
      <c r="F5" s="48"/>
      <c r="G5" s="34" t="s">
        <v>4</v>
      </c>
      <c r="H5" s="34"/>
      <c r="I5" s="13">
        <f>'Riepilogo annuale'!$I$5</f>
        <v>2026</v>
      </c>
    </row>
    <row r="6" spans="1:10" ht="25.95" customHeight="1" x14ac:dyDescent="0.3">
      <c r="A6" s="34" t="s">
        <v>6</v>
      </c>
      <c r="B6" s="34"/>
      <c r="C6" s="21">
        <f>'Riepilogo annuale'!$I$6</f>
        <v>8</v>
      </c>
      <c r="D6" s="39" t="s">
        <v>7</v>
      </c>
      <c r="E6" s="39"/>
      <c r="F6" s="39"/>
      <c r="G6" s="34" t="s">
        <v>8</v>
      </c>
      <c r="H6" s="34"/>
      <c r="I6" s="14" t="str">
        <f>IF('Riepilogo annuale'!$C$7="","",'Riepilogo annuale'!$C$7)</f>
        <v/>
      </c>
    </row>
    <row r="7" spans="1:10" ht="25.95" customHeight="1" x14ac:dyDescent="0.3">
      <c r="G7" s="34" t="s">
        <v>9</v>
      </c>
      <c r="H7" s="34"/>
      <c r="I7" s="22" t="str">
        <f>IF('Riepilogo annuale'!$I$7="","",'Riepilogo annuale'!$I$7)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46296</v>
      </c>
      <c r="B10" s="24" t="str">
        <f t="shared" ref="B10:B40" si="0">IF(ISNUMBER(A10),CHOOSE(WEEKDAY(A10,2),"Lun","Mar","Mer","Gio","Ven","Sab","Dom"),"")</f>
        <v>Gio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46297</v>
      </c>
      <c r="B11" s="24" t="str">
        <f t="shared" si="0"/>
        <v>Ven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46298</v>
      </c>
      <c r="B12" s="24" t="str">
        <f t="shared" si="0"/>
        <v>Sab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46299</v>
      </c>
      <c r="B13" s="24" t="str">
        <f t="shared" si="0"/>
        <v>Dom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46300</v>
      </c>
      <c r="B14" s="24" t="str">
        <f t="shared" si="0"/>
        <v>Lun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46301</v>
      </c>
      <c r="B15" s="24" t="str">
        <f t="shared" si="0"/>
        <v>Mar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46302</v>
      </c>
      <c r="B16" s="24" t="str">
        <f t="shared" si="0"/>
        <v>Mer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46303</v>
      </c>
      <c r="B17" s="24" t="str">
        <f t="shared" si="0"/>
        <v>Gio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46304</v>
      </c>
      <c r="B18" s="24" t="str">
        <f t="shared" si="0"/>
        <v>Ven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46305</v>
      </c>
      <c r="B19" s="24" t="str">
        <f t="shared" si="0"/>
        <v>Sab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46306</v>
      </c>
      <c r="B20" s="24" t="str">
        <f t="shared" si="0"/>
        <v>Dom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46307</v>
      </c>
      <c r="B21" s="24" t="str">
        <f t="shared" si="0"/>
        <v>Lun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46308</v>
      </c>
      <c r="B22" s="24" t="str">
        <f t="shared" si="0"/>
        <v>Mar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46309</v>
      </c>
      <c r="B23" s="24" t="str">
        <f t="shared" si="0"/>
        <v>Mer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46310</v>
      </c>
      <c r="B24" s="24" t="str">
        <f t="shared" si="0"/>
        <v>Gio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46311</v>
      </c>
      <c r="B25" s="24" t="str">
        <f t="shared" si="0"/>
        <v>Ven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46312</v>
      </c>
      <c r="B26" s="24" t="str">
        <f t="shared" si="0"/>
        <v>Sab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46313</v>
      </c>
      <c r="B27" s="24" t="str">
        <f t="shared" si="0"/>
        <v>Dom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46314</v>
      </c>
      <c r="B28" s="24" t="str">
        <f t="shared" si="0"/>
        <v>Lun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46315</v>
      </c>
      <c r="B29" s="24" t="str">
        <f t="shared" si="0"/>
        <v>Mar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46316</v>
      </c>
      <c r="B30" s="24" t="str">
        <f t="shared" si="0"/>
        <v>Mer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46317</v>
      </c>
      <c r="B31" s="24" t="str">
        <f t="shared" si="0"/>
        <v>Gio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46318</v>
      </c>
      <c r="B32" s="24" t="str">
        <f t="shared" si="0"/>
        <v>Ven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46319</v>
      </c>
      <c r="B33" s="24" t="str">
        <f t="shared" si="0"/>
        <v>Sab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46320</v>
      </c>
      <c r="B34" s="24" t="str">
        <f t="shared" si="0"/>
        <v>Dom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46321</v>
      </c>
      <c r="B35" s="24" t="str">
        <f t="shared" si="0"/>
        <v>Lun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46322</v>
      </c>
      <c r="B36" s="24" t="str">
        <f t="shared" si="0"/>
        <v>Mar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46323</v>
      </c>
      <c r="B37" s="24" t="str">
        <f t="shared" si="0"/>
        <v>Mer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46324</v>
      </c>
      <c r="B38" s="24" t="str">
        <f t="shared" si="0"/>
        <v>Gio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46325</v>
      </c>
      <c r="B39" s="24" t="str">
        <f t="shared" si="0"/>
        <v>Ven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>
        <f>IF(31&lt;=DAY(DATE($I$5,$I$4+1,0)),DATE($I$5,$I$4,31),"")</f>
        <v>46326</v>
      </c>
      <c r="B40" s="24" t="str">
        <f t="shared" si="0"/>
        <v>Sab</v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13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62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F · Ferie</v>
      </c>
      <c r="B48" s="30" t="str">
        <f>INDEX(AbsenceCodes,2)&amp;" · "&amp;INDEX(AbsenceNames,2)</f>
        <v>P · Permesso</v>
      </c>
      <c r="C48" s="30" t="str">
        <f>INDEX(AbsenceCodes,3)&amp;" · "&amp;INDEX(AbsenceNames,3)</f>
        <v>M · Malattia</v>
      </c>
      <c r="D48" s="30" t="str">
        <f>INDEX(AbsenceCodes,4)&amp;" · "&amp;INDEX(AbsenceNames,4)</f>
        <v>ROL · Riduzione orario di lavoro</v>
      </c>
      <c r="E48" s="30" t="str">
        <f>INDEX(AbsenceCodes,5)&amp;" · "&amp;INDEX(AbsenceNames,5)</f>
        <v>INF · Infortunio</v>
      </c>
      <c r="F48" s="30" t="str">
        <f>INDEX(AbsenceCodes,6)&amp;" · "&amp;INDEX(AbsenceNames,6)</f>
        <v>CP · Congedo parentale</v>
      </c>
      <c r="G48" s="30" t="str">
        <f>INDEX(AbsenceCodes,7)&amp;" · "&amp;INDEX(AbsenceNames,7)</f>
        <v>R · Riposo</v>
      </c>
      <c r="H48" s="45" t="s">
        <v>63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1</v>
      </c>
      <c r="I49" s="47"/>
    </row>
    <row r="51" spans="1:10" ht="30" customHeight="1" x14ac:dyDescent="0.3">
      <c r="A51" s="41" t="s">
        <v>64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65</v>
      </c>
      <c r="B53" s="43"/>
      <c r="C53" s="43"/>
      <c r="D53" s="43"/>
      <c r="E53" s="43"/>
      <c r="F53" s="43" t="s">
        <v>66</v>
      </c>
      <c r="G53" s="43"/>
      <c r="H53" s="43"/>
      <c r="I53" s="43"/>
      <c r="J53" s="43"/>
    </row>
    <row r="54" spans="1:10" ht="28.05" customHeight="1" x14ac:dyDescent="0.3">
      <c r="A54" s="43" t="s">
        <v>67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5" priority="1" stopIfTrue="1">
      <formula>AND(ISNUMBER($A10),COUNTIF(Holidays,$A10)&gt;0)</formula>
    </cfRule>
    <cfRule type="expression" dxfId="4" priority="2" stopIfTrue="1">
      <formula>AND(ISNUMBER($A10),WEEKDAY($A10,2)&gt;5)</formula>
    </cfRule>
  </conditionalFormatting>
  <dataValidations count="3">
    <dataValidation type="time" allowBlank="1" showErrorMessage="1" errorTitle="Orario non valido" error="Scrivi l'orario nel formato 08:30." sqref="C10:D40" xr:uid="{00000000-0002-0000-0B00-000000000000}">
      <formula1>0</formula1>
      <formula2>0.999305556</formula2>
    </dataValidation>
    <dataValidation type="whole" allowBlank="1" showErrorMessage="1" sqref="E10:E40" xr:uid="{00000000-0002-0000-0B00-000001000000}">
      <formula1>0</formula1>
      <formula2>720</formula2>
    </dataValidation>
    <dataValidation type="list" allowBlank="1" showErrorMessage="1" errorTitle="Codice non valido" error="Scegli un codice dall'elenco (vedi scheda Legenda e festività)." sqref="I10:I40" xr:uid="{00000000-0002-0000-0B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77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IF('Riepilogo annuale'!$C$5="","",'Riepilogo annuale'!$C$5)</f>
        <v/>
      </c>
      <c r="D4" s="48"/>
      <c r="E4" s="48"/>
      <c r="F4" s="48"/>
      <c r="G4" s="34" t="s">
        <v>50</v>
      </c>
      <c r="H4" s="34"/>
      <c r="I4" s="13">
        <v>11</v>
      </c>
      <c r="J4" s="20" t="str">
        <f>IF(AND(ISNUMBER($I$4),$I$4&gt;=1,$I$4&lt;=12),CHOOSE($I$4,"Gennaio","Febbraio","Marzo","Aprile","Maggio","Giugno","Luglio","Agosto","Settembre","Ottobre","Novembre","Dicembre")&amp;" "&amp;$I$5,"")</f>
        <v>Novembre 2026</v>
      </c>
    </row>
    <row r="5" spans="1:10" ht="25.95" customHeight="1" x14ac:dyDescent="0.3">
      <c r="A5" s="34" t="s">
        <v>5</v>
      </c>
      <c r="B5" s="34"/>
      <c r="C5" s="48" t="str">
        <f>IF('Riepilogo annuale'!$C$6="","",'Riepilogo annuale'!$C$6)</f>
        <v/>
      </c>
      <c r="D5" s="48"/>
      <c r="E5" s="48"/>
      <c r="F5" s="48"/>
      <c r="G5" s="34" t="s">
        <v>4</v>
      </c>
      <c r="H5" s="34"/>
      <c r="I5" s="13">
        <f>'Riepilogo annuale'!$I$5</f>
        <v>2026</v>
      </c>
    </row>
    <row r="6" spans="1:10" ht="25.95" customHeight="1" x14ac:dyDescent="0.3">
      <c r="A6" s="34" t="s">
        <v>6</v>
      </c>
      <c r="B6" s="34"/>
      <c r="C6" s="21">
        <f>'Riepilogo annuale'!$I$6</f>
        <v>8</v>
      </c>
      <c r="D6" s="39" t="s">
        <v>7</v>
      </c>
      <c r="E6" s="39"/>
      <c r="F6" s="39"/>
      <c r="G6" s="34" t="s">
        <v>8</v>
      </c>
      <c r="H6" s="34"/>
      <c r="I6" s="14" t="str">
        <f>IF('Riepilogo annuale'!$C$7="","",'Riepilogo annuale'!$C$7)</f>
        <v/>
      </c>
    </row>
    <row r="7" spans="1:10" ht="25.95" customHeight="1" x14ac:dyDescent="0.3">
      <c r="G7" s="34" t="s">
        <v>9</v>
      </c>
      <c r="H7" s="34"/>
      <c r="I7" s="22" t="str">
        <f>IF('Riepilogo annuale'!$I$7="","",'Riepilogo annuale'!$I$7)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46327</v>
      </c>
      <c r="B10" s="24" t="str">
        <f t="shared" ref="B10:B40" si="0">IF(ISNUMBER(A10),CHOOSE(WEEKDAY(A10,2),"Lun","Mar","Mer","Gio","Ven","Sab","Dom"),"")</f>
        <v>Dom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46328</v>
      </c>
      <c r="B11" s="24" t="str">
        <f t="shared" si="0"/>
        <v>Lun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46329</v>
      </c>
      <c r="B12" s="24" t="str">
        <f t="shared" si="0"/>
        <v>Mar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46330</v>
      </c>
      <c r="B13" s="24" t="str">
        <f t="shared" si="0"/>
        <v>Mer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46331</v>
      </c>
      <c r="B14" s="24" t="str">
        <f t="shared" si="0"/>
        <v>Gio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46332</v>
      </c>
      <c r="B15" s="24" t="str">
        <f t="shared" si="0"/>
        <v>Ven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46333</v>
      </c>
      <c r="B16" s="24" t="str">
        <f t="shared" si="0"/>
        <v>Sab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46334</v>
      </c>
      <c r="B17" s="24" t="str">
        <f t="shared" si="0"/>
        <v>Dom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46335</v>
      </c>
      <c r="B18" s="24" t="str">
        <f t="shared" si="0"/>
        <v>Lun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46336</v>
      </c>
      <c r="B19" s="24" t="str">
        <f t="shared" si="0"/>
        <v>Mar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46337</v>
      </c>
      <c r="B20" s="24" t="str">
        <f t="shared" si="0"/>
        <v>Mer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46338</v>
      </c>
      <c r="B21" s="24" t="str">
        <f t="shared" si="0"/>
        <v>Gio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46339</v>
      </c>
      <c r="B22" s="24" t="str">
        <f t="shared" si="0"/>
        <v>Ven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46340</v>
      </c>
      <c r="B23" s="24" t="str">
        <f t="shared" si="0"/>
        <v>Sab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46341</v>
      </c>
      <c r="B24" s="24" t="str">
        <f t="shared" si="0"/>
        <v>Dom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46342</v>
      </c>
      <c r="B25" s="24" t="str">
        <f t="shared" si="0"/>
        <v>Lun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46343</v>
      </c>
      <c r="B26" s="24" t="str">
        <f t="shared" si="0"/>
        <v>Mar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46344</v>
      </c>
      <c r="B27" s="24" t="str">
        <f t="shared" si="0"/>
        <v>Mer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46345</v>
      </c>
      <c r="B28" s="24" t="str">
        <f t="shared" si="0"/>
        <v>Gio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46346</v>
      </c>
      <c r="B29" s="24" t="str">
        <f t="shared" si="0"/>
        <v>Ven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46347</v>
      </c>
      <c r="B30" s="24" t="str">
        <f t="shared" si="0"/>
        <v>Sab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46348</v>
      </c>
      <c r="B31" s="24" t="str">
        <f t="shared" si="0"/>
        <v>Dom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46349</v>
      </c>
      <c r="B32" s="24" t="str">
        <f t="shared" si="0"/>
        <v>Lun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46350</v>
      </c>
      <c r="B33" s="24" t="str">
        <f t="shared" si="0"/>
        <v>Mar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46351</v>
      </c>
      <c r="B34" s="24" t="str">
        <f t="shared" si="0"/>
        <v>Mer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46352</v>
      </c>
      <c r="B35" s="24" t="str">
        <f t="shared" si="0"/>
        <v>Gio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46353</v>
      </c>
      <c r="B36" s="24" t="str">
        <f t="shared" si="0"/>
        <v>Ven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46354</v>
      </c>
      <c r="B37" s="24" t="str">
        <f t="shared" si="0"/>
        <v>Sab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46355</v>
      </c>
      <c r="B38" s="24" t="str">
        <f t="shared" si="0"/>
        <v>Dom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46356</v>
      </c>
      <c r="B39" s="24" t="str">
        <f t="shared" si="0"/>
        <v>Lun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 t="str">
        <f>IF(31&lt;=DAY(DATE($I$5,$I$4+1,0)),DATE($I$5,$I$4,31),"")</f>
        <v/>
      </c>
      <c r="B40" s="24" t="str">
        <f t="shared" si="0"/>
        <v/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13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62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F · Ferie</v>
      </c>
      <c r="B48" s="30" t="str">
        <f>INDEX(AbsenceCodes,2)&amp;" · "&amp;INDEX(AbsenceNames,2)</f>
        <v>P · Permesso</v>
      </c>
      <c r="C48" s="30" t="str">
        <f>INDEX(AbsenceCodes,3)&amp;" · "&amp;INDEX(AbsenceNames,3)</f>
        <v>M · Malattia</v>
      </c>
      <c r="D48" s="30" t="str">
        <f>INDEX(AbsenceCodes,4)&amp;" · "&amp;INDEX(AbsenceNames,4)</f>
        <v>ROL · Riduzione orario di lavoro</v>
      </c>
      <c r="E48" s="30" t="str">
        <f>INDEX(AbsenceCodes,5)&amp;" · "&amp;INDEX(AbsenceNames,5)</f>
        <v>INF · Infortunio</v>
      </c>
      <c r="F48" s="30" t="str">
        <f>INDEX(AbsenceCodes,6)&amp;" · "&amp;INDEX(AbsenceNames,6)</f>
        <v>CP · Congedo parentale</v>
      </c>
      <c r="G48" s="30" t="str">
        <f>INDEX(AbsenceCodes,7)&amp;" · "&amp;INDEX(AbsenceNames,7)</f>
        <v>R · Riposo</v>
      </c>
      <c r="H48" s="45" t="s">
        <v>63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1</v>
      </c>
      <c r="I49" s="47"/>
    </row>
    <row r="51" spans="1:10" ht="30" customHeight="1" x14ac:dyDescent="0.3">
      <c r="A51" s="41" t="s">
        <v>64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65</v>
      </c>
      <c r="B53" s="43"/>
      <c r="C53" s="43"/>
      <c r="D53" s="43"/>
      <c r="E53" s="43"/>
      <c r="F53" s="43" t="s">
        <v>66</v>
      </c>
      <c r="G53" s="43"/>
      <c r="H53" s="43"/>
      <c r="I53" s="43"/>
      <c r="J53" s="43"/>
    </row>
    <row r="54" spans="1:10" ht="28.05" customHeight="1" x14ac:dyDescent="0.3">
      <c r="A54" s="43" t="s">
        <v>67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3" priority="1" stopIfTrue="1">
      <formula>AND(ISNUMBER($A10),COUNTIF(Holidays,$A10)&gt;0)</formula>
    </cfRule>
    <cfRule type="expression" dxfId="2" priority="2" stopIfTrue="1">
      <formula>AND(ISNUMBER($A10),WEEKDAY($A10,2)&gt;5)</formula>
    </cfRule>
  </conditionalFormatting>
  <dataValidations count="3">
    <dataValidation type="time" allowBlank="1" showErrorMessage="1" errorTitle="Orario non valido" error="Scrivi l'orario nel formato 08:30." sqref="C10:D40" xr:uid="{00000000-0002-0000-0C00-000000000000}">
      <formula1>0</formula1>
      <formula2>0.999305556</formula2>
    </dataValidation>
    <dataValidation type="whole" allowBlank="1" showErrorMessage="1" sqref="E10:E40" xr:uid="{00000000-0002-0000-0C00-000001000000}">
      <formula1>0</formula1>
      <formula2>720</formula2>
    </dataValidation>
    <dataValidation type="list" allowBlank="1" showErrorMessage="1" errorTitle="Codice non valido" error="Scegli un codice dall'elenco (vedi scheda Legenda e festività)." sqref="I10:I40" xr:uid="{00000000-0002-0000-0C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78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IF('Riepilogo annuale'!$C$5="","",'Riepilogo annuale'!$C$5)</f>
        <v/>
      </c>
      <c r="D4" s="48"/>
      <c r="E4" s="48"/>
      <c r="F4" s="48"/>
      <c r="G4" s="34" t="s">
        <v>50</v>
      </c>
      <c r="H4" s="34"/>
      <c r="I4" s="13">
        <v>12</v>
      </c>
      <c r="J4" s="20" t="str">
        <f>IF(AND(ISNUMBER($I$4),$I$4&gt;=1,$I$4&lt;=12),CHOOSE($I$4,"Gennaio","Febbraio","Marzo","Aprile","Maggio","Giugno","Luglio","Agosto","Settembre","Ottobre","Novembre","Dicembre")&amp;" "&amp;$I$5,"")</f>
        <v>Dicembre 2026</v>
      </c>
    </row>
    <row r="5" spans="1:10" ht="25.95" customHeight="1" x14ac:dyDescent="0.3">
      <c r="A5" s="34" t="s">
        <v>5</v>
      </c>
      <c r="B5" s="34"/>
      <c r="C5" s="48" t="str">
        <f>IF('Riepilogo annuale'!$C$6="","",'Riepilogo annuale'!$C$6)</f>
        <v/>
      </c>
      <c r="D5" s="48"/>
      <c r="E5" s="48"/>
      <c r="F5" s="48"/>
      <c r="G5" s="34" t="s">
        <v>4</v>
      </c>
      <c r="H5" s="34"/>
      <c r="I5" s="13">
        <f>'Riepilogo annuale'!$I$5</f>
        <v>2026</v>
      </c>
    </row>
    <row r="6" spans="1:10" ht="25.95" customHeight="1" x14ac:dyDescent="0.3">
      <c r="A6" s="34" t="s">
        <v>6</v>
      </c>
      <c r="B6" s="34"/>
      <c r="C6" s="21">
        <f>'Riepilogo annuale'!$I$6</f>
        <v>8</v>
      </c>
      <c r="D6" s="39" t="s">
        <v>7</v>
      </c>
      <c r="E6" s="39"/>
      <c r="F6" s="39"/>
      <c r="G6" s="34" t="s">
        <v>8</v>
      </c>
      <c r="H6" s="34"/>
      <c r="I6" s="14" t="str">
        <f>IF('Riepilogo annuale'!$C$7="","",'Riepilogo annuale'!$C$7)</f>
        <v/>
      </c>
    </row>
    <row r="7" spans="1:10" ht="25.95" customHeight="1" x14ac:dyDescent="0.3">
      <c r="G7" s="34" t="s">
        <v>9</v>
      </c>
      <c r="H7" s="34"/>
      <c r="I7" s="22" t="str">
        <f>IF('Riepilogo annuale'!$I$7="","",'Riepilogo annuale'!$I$7)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46357</v>
      </c>
      <c r="B10" s="24" t="str">
        <f t="shared" ref="B10:B40" si="0">IF(ISNUMBER(A10),CHOOSE(WEEKDAY(A10,2),"Lun","Mar","Mer","Gio","Ven","Sab","Dom"),"")</f>
        <v>Mar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46358</v>
      </c>
      <c r="B11" s="24" t="str">
        <f t="shared" si="0"/>
        <v>Mer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46359</v>
      </c>
      <c r="B12" s="24" t="str">
        <f t="shared" si="0"/>
        <v>Gio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46360</v>
      </c>
      <c r="B13" s="24" t="str">
        <f t="shared" si="0"/>
        <v>Ven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46361</v>
      </c>
      <c r="B14" s="24" t="str">
        <f t="shared" si="0"/>
        <v>Sab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46362</v>
      </c>
      <c r="B15" s="24" t="str">
        <f t="shared" si="0"/>
        <v>Dom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46363</v>
      </c>
      <c r="B16" s="24" t="str">
        <f t="shared" si="0"/>
        <v>Lun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46364</v>
      </c>
      <c r="B17" s="24" t="str">
        <f t="shared" si="0"/>
        <v>Mar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46365</v>
      </c>
      <c r="B18" s="24" t="str">
        <f t="shared" si="0"/>
        <v>Mer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46366</v>
      </c>
      <c r="B19" s="24" t="str">
        <f t="shared" si="0"/>
        <v>Gio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46367</v>
      </c>
      <c r="B20" s="24" t="str">
        <f t="shared" si="0"/>
        <v>Ven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46368</v>
      </c>
      <c r="B21" s="24" t="str">
        <f t="shared" si="0"/>
        <v>Sab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46369</v>
      </c>
      <c r="B22" s="24" t="str">
        <f t="shared" si="0"/>
        <v>Dom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46370</v>
      </c>
      <c r="B23" s="24" t="str">
        <f t="shared" si="0"/>
        <v>Lun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46371</v>
      </c>
      <c r="B24" s="24" t="str">
        <f t="shared" si="0"/>
        <v>Mar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46372</v>
      </c>
      <c r="B25" s="24" t="str">
        <f t="shared" si="0"/>
        <v>Mer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46373</v>
      </c>
      <c r="B26" s="24" t="str">
        <f t="shared" si="0"/>
        <v>Gio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46374</v>
      </c>
      <c r="B27" s="24" t="str">
        <f t="shared" si="0"/>
        <v>Ven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46375</v>
      </c>
      <c r="B28" s="24" t="str">
        <f t="shared" si="0"/>
        <v>Sab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46376</v>
      </c>
      <c r="B29" s="24" t="str">
        <f t="shared" si="0"/>
        <v>Dom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46377</v>
      </c>
      <c r="B30" s="24" t="str">
        <f t="shared" si="0"/>
        <v>Lun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46378</v>
      </c>
      <c r="B31" s="24" t="str">
        <f t="shared" si="0"/>
        <v>Mar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46379</v>
      </c>
      <c r="B32" s="24" t="str">
        <f t="shared" si="0"/>
        <v>Mer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46380</v>
      </c>
      <c r="B33" s="24" t="str">
        <f t="shared" si="0"/>
        <v>Gio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46381</v>
      </c>
      <c r="B34" s="24" t="str">
        <f t="shared" si="0"/>
        <v>Ven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46382</v>
      </c>
      <c r="B35" s="24" t="str">
        <f t="shared" si="0"/>
        <v>Sab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46383</v>
      </c>
      <c r="B36" s="24" t="str">
        <f t="shared" si="0"/>
        <v>Dom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46384</v>
      </c>
      <c r="B37" s="24" t="str">
        <f t="shared" si="0"/>
        <v>Lun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46385</v>
      </c>
      <c r="B38" s="24" t="str">
        <f t="shared" si="0"/>
        <v>Mar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46386</v>
      </c>
      <c r="B39" s="24" t="str">
        <f t="shared" si="0"/>
        <v>Mer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>
        <f>IF(31&lt;=DAY(DATE($I$5,$I$4+1,0)),DATE($I$5,$I$4,31),"")</f>
        <v>46387</v>
      </c>
      <c r="B40" s="24" t="str">
        <f t="shared" si="0"/>
        <v>Gio</v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13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62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F · Ferie</v>
      </c>
      <c r="B48" s="30" t="str">
        <f>INDEX(AbsenceCodes,2)&amp;" · "&amp;INDEX(AbsenceNames,2)</f>
        <v>P · Permesso</v>
      </c>
      <c r="C48" s="30" t="str">
        <f>INDEX(AbsenceCodes,3)&amp;" · "&amp;INDEX(AbsenceNames,3)</f>
        <v>M · Malattia</v>
      </c>
      <c r="D48" s="30" t="str">
        <f>INDEX(AbsenceCodes,4)&amp;" · "&amp;INDEX(AbsenceNames,4)</f>
        <v>ROL · Riduzione orario di lavoro</v>
      </c>
      <c r="E48" s="30" t="str">
        <f>INDEX(AbsenceCodes,5)&amp;" · "&amp;INDEX(AbsenceNames,5)</f>
        <v>INF · Infortunio</v>
      </c>
      <c r="F48" s="30" t="str">
        <f>INDEX(AbsenceCodes,6)&amp;" · "&amp;INDEX(AbsenceNames,6)</f>
        <v>CP · Congedo parentale</v>
      </c>
      <c r="G48" s="30" t="str">
        <f>INDEX(AbsenceCodes,7)&amp;" · "&amp;INDEX(AbsenceNames,7)</f>
        <v>R · Riposo</v>
      </c>
      <c r="H48" s="45" t="s">
        <v>63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3</v>
      </c>
      <c r="I49" s="47"/>
    </row>
    <row r="51" spans="1:10" ht="30" customHeight="1" x14ac:dyDescent="0.3">
      <c r="A51" s="41" t="s">
        <v>64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65</v>
      </c>
      <c r="B53" s="43"/>
      <c r="C53" s="43"/>
      <c r="D53" s="43"/>
      <c r="E53" s="43"/>
      <c r="F53" s="43" t="s">
        <v>66</v>
      </c>
      <c r="G53" s="43"/>
      <c r="H53" s="43"/>
      <c r="I53" s="43"/>
      <c r="J53" s="43"/>
    </row>
    <row r="54" spans="1:10" ht="28.05" customHeight="1" x14ac:dyDescent="0.3">
      <c r="A54" s="43" t="s">
        <v>67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1" priority="1" stopIfTrue="1">
      <formula>AND(ISNUMBER($A10),COUNTIF(Holidays,$A10)&gt;0)</formula>
    </cfRule>
    <cfRule type="expression" dxfId="0" priority="2" stopIfTrue="1">
      <formula>AND(ISNUMBER($A10),WEEKDAY($A10,2)&gt;5)</formula>
    </cfRule>
  </conditionalFormatting>
  <dataValidations count="3">
    <dataValidation type="time" allowBlank="1" showErrorMessage="1" errorTitle="Orario non valido" error="Scrivi l'orario nel formato 08:30." sqref="C10:D40" xr:uid="{00000000-0002-0000-0D00-000000000000}">
      <formula1>0</formula1>
      <formula2>0.999305556</formula2>
    </dataValidation>
    <dataValidation type="whole" allowBlank="1" showErrorMessage="1" sqref="E10:E40" xr:uid="{00000000-0002-0000-0D00-000001000000}">
      <formula1>0</formula1>
      <formula2>720</formula2>
    </dataValidation>
    <dataValidation type="list" allowBlank="1" showErrorMessage="1" errorTitle="Codice non valido" error="Scegli un codice dall'elenco (vedi scheda Legenda e festività)." sqref="I10:I40" xr:uid="{00000000-0002-0000-0D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D45"/>
  <sheetViews>
    <sheetView showGridLines="0" workbookViewId="0"/>
  </sheetViews>
  <sheetFormatPr defaultRowHeight="14.4" x14ac:dyDescent="0.3"/>
  <cols>
    <col min="1" max="1" width="13" customWidth="1"/>
    <col min="2" max="2" width="46" customWidth="1"/>
    <col min="3" max="3" width="4" customWidth="1"/>
    <col min="4" max="4" width="60" customWidth="1"/>
  </cols>
  <sheetData>
    <row r="1" spans="1:4" ht="28.05" customHeight="1" x14ac:dyDescent="0.3">
      <c r="A1" s="40" t="s">
        <v>79</v>
      </c>
      <c r="B1" s="40"/>
      <c r="C1" s="40"/>
      <c r="D1" s="40"/>
    </row>
    <row r="3" spans="1:4" x14ac:dyDescent="0.3">
      <c r="A3" s="35" t="s">
        <v>80</v>
      </c>
      <c r="B3" s="35"/>
    </row>
    <row r="4" spans="1:4" x14ac:dyDescent="0.3">
      <c r="A4" s="9" t="s">
        <v>81</v>
      </c>
      <c r="B4" s="9" t="s">
        <v>82</v>
      </c>
    </row>
    <row r="5" spans="1:4" x14ac:dyDescent="0.3">
      <c r="A5" s="6" t="s">
        <v>83</v>
      </c>
      <c r="B5" s="4" t="s">
        <v>84</v>
      </c>
      <c r="D5" s="39" t="s">
        <v>85</v>
      </c>
    </row>
    <row r="6" spans="1:4" x14ac:dyDescent="0.3">
      <c r="A6" s="6" t="s">
        <v>86</v>
      </c>
      <c r="B6" s="4" t="s">
        <v>87</v>
      </c>
      <c r="D6" s="39"/>
    </row>
    <row r="7" spans="1:4" x14ac:dyDescent="0.3">
      <c r="A7" s="6" t="s">
        <v>88</v>
      </c>
      <c r="B7" s="4" t="s">
        <v>89</v>
      </c>
      <c r="D7" s="39"/>
    </row>
    <row r="8" spans="1:4" x14ac:dyDescent="0.3">
      <c r="A8" s="6" t="s">
        <v>90</v>
      </c>
      <c r="B8" s="4" t="s">
        <v>91</v>
      </c>
      <c r="D8" s="39"/>
    </row>
    <row r="9" spans="1:4" x14ac:dyDescent="0.3">
      <c r="A9" s="6" t="s">
        <v>92</v>
      </c>
      <c r="B9" s="4" t="s">
        <v>93</v>
      </c>
    </row>
    <row r="10" spans="1:4" x14ac:dyDescent="0.3">
      <c r="A10" s="6" t="s">
        <v>94</v>
      </c>
      <c r="B10" s="4" t="s">
        <v>95</v>
      </c>
    </row>
    <row r="11" spans="1:4" x14ac:dyDescent="0.3">
      <c r="A11" s="6" t="s">
        <v>96</v>
      </c>
      <c r="B11" s="4" t="s">
        <v>97</v>
      </c>
    </row>
    <row r="13" spans="1:4" x14ac:dyDescent="0.3">
      <c r="A13" s="35" t="s">
        <v>98</v>
      </c>
      <c r="B13" s="35"/>
    </row>
    <row r="14" spans="1:4" ht="30" customHeight="1" x14ac:dyDescent="0.3">
      <c r="A14" s="3" t="s">
        <v>99</v>
      </c>
      <c r="B14" s="31">
        <f>'Riepilogo annuale'!$I$5</f>
        <v>2026</v>
      </c>
    </row>
    <row r="15" spans="1:4" x14ac:dyDescent="0.3">
      <c r="A15" s="9" t="s">
        <v>51</v>
      </c>
      <c r="B15" s="9" t="s">
        <v>98</v>
      </c>
    </row>
    <row r="16" spans="1:4" x14ac:dyDescent="0.3">
      <c r="A16" s="32">
        <f>DATE($B$14,1,1)</f>
        <v>46023</v>
      </c>
      <c r="B16" s="10" t="s">
        <v>100</v>
      </c>
      <c r="D16" s="39" t="s">
        <v>101</v>
      </c>
    </row>
    <row r="17" spans="1:4" x14ac:dyDescent="0.3">
      <c r="A17" s="32">
        <f>DATE($B$14,1,6)</f>
        <v>46028</v>
      </c>
      <c r="B17" s="10" t="s">
        <v>102</v>
      </c>
      <c r="D17" s="39"/>
    </row>
    <row r="18" spans="1:4" x14ac:dyDescent="0.3">
      <c r="A18" s="32">
        <f>FLOOR(DATE($B$14,5,DAY(MINUTE($B$14/38)/2+56)),7)-34</f>
        <v>46117</v>
      </c>
      <c r="B18" s="10" t="s">
        <v>103</v>
      </c>
      <c r="D18" s="39"/>
    </row>
    <row r="19" spans="1:4" x14ac:dyDescent="0.3">
      <c r="A19" s="32">
        <f>FLOOR(DATE($B$14,5,DAY(MINUTE($B$14/38)/2+56)),7)-34+1</f>
        <v>46118</v>
      </c>
      <c r="B19" s="10" t="s">
        <v>104</v>
      </c>
      <c r="D19" s="39"/>
    </row>
    <row r="20" spans="1:4" x14ac:dyDescent="0.3">
      <c r="A20" s="32">
        <f>DATE($B$14,4,25)</f>
        <v>46137</v>
      </c>
      <c r="B20" s="10" t="s">
        <v>105</v>
      </c>
      <c r="D20" s="39"/>
    </row>
    <row r="21" spans="1:4" x14ac:dyDescent="0.3">
      <c r="A21" s="32">
        <f>DATE($B$14,5,1)</f>
        <v>46143</v>
      </c>
      <c r="B21" s="10" t="s">
        <v>106</v>
      </c>
      <c r="D21" s="39"/>
    </row>
    <row r="22" spans="1:4" x14ac:dyDescent="0.3">
      <c r="A22" s="32">
        <f>DATE($B$14,6,2)</f>
        <v>46175</v>
      </c>
      <c r="B22" s="10" t="s">
        <v>107</v>
      </c>
    </row>
    <row r="23" spans="1:4" x14ac:dyDescent="0.3">
      <c r="A23" s="32">
        <f>DATE($B$14,8,15)</f>
        <v>46249</v>
      </c>
      <c r="B23" s="10" t="s">
        <v>108</v>
      </c>
    </row>
    <row r="24" spans="1:4" x14ac:dyDescent="0.3">
      <c r="A24" s="32">
        <f>IF($B$14&gt;=2026,DATE($B$14,10,4),"")</f>
        <v>46299</v>
      </c>
      <c r="B24" s="10" t="s">
        <v>109</v>
      </c>
    </row>
    <row r="25" spans="1:4" x14ac:dyDescent="0.3">
      <c r="A25" s="32">
        <f>DATE($B$14,11,1)</f>
        <v>46327</v>
      </c>
      <c r="B25" s="10" t="s">
        <v>110</v>
      </c>
    </row>
    <row r="26" spans="1:4" x14ac:dyDescent="0.3">
      <c r="A26" s="32">
        <f>DATE($B$14,12,8)</f>
        <v>46364</v>
      </c>
      <c r="B26" s="10" t="s">
        <v>111</v>
      </c>
    </row>
    <row r="27" spans="1:4" x14ac:dyDescent="0.3">
      <c r="A27" s="32">
        <f>DATE($B$14,12,25)</f>
        <v>46381</v>
      </c>
      <c r="B27" s="10" t="s">
        <v>112</v>
      </c>
    </row>
    <row r="28" spans="1:4" x14ac:dyDescent="0.3">
      <c r="A28" s="32">
        <f>DATE($B$14,12,26)</f>
        <v>46382</v>
      </c>
      <c r="B28" s="10" t="s">
        <v>113</v>
      </c>
    </row>
    <row r="29" spans="1:4" x14ac:dyDescent="0.3">
      <c r="A29" s="33"/>
      <c r="B29" s="4" t="s">
        <v>114</v>
      </c>
    </row>
    <row r="30" spans="1:4" x14ac:dyDescent="0.3">
      <c r="A30" s="33"/>
      <c r="B30" s="4"/>
    </row>
    <row r="31" spans="1:4" x14ac:dyDescent="0.3">
      <c r="A31" s="33"/>
      <c r="B31" s="4"/>
    </row>
    <row r="32" spans="1:4" x14ac:dyDescent="0.3">
      <c r="A32" s="33"/>
      <c r="B32" s="4"/>
    </row>
    <row r="33" spans="1:2" x14ac:dyDescent="0.3">
      <c r="A33" s="33"/>
      <c r="B33" s="4"/>
    </row>
    <row r="34" spans="1:2" x14ac:dyDescent="0.3">
      <c r="A34" s="33"/>
      <c r="B34" s="4"/>
    </row>
    <row r="35" spans="1:2" x14ac:dyDescent="0.3">
      <c r="A35" s="33"/>
      <c r="B35" s="4"/>
    </row>
    <row r="36" spans="1:2" x14ac:dyDescent="0.3">
      <c r="A36" s="33"/>
      <c r="B36" s="4"/>
    </row>
    <row r="37" spans="1:2" x14ac:dyDescent="0.3">
      <c r="A37" s="33"/>
      <c r="B37" s="4"/>
    </row>
    <row r="38" spans="1:2" x14ac:dyDescent="0.3">
      <c r="A38" s="33"/>
      <c r="B38" s="4"/>
    </row>
    <row r="39" spans="1:2" x14ac:dyDescent="0.3">
      <c r="A39" s="33"/>
      <c r="B39" s="4"/>
    </row>
    <row r="40" spans="1:2" x14ac:dyDescent="0.3">
      <c r="A40" s="33"/>
      <c r="B40" s="4"/>
    </row>
    <row r="41" spans="1:2" x14ac:dyDescent="0.3">
      <c r="A41" s="33"/>
      <c r="B41" s="4"/>
    </row>
    <row r="42" spans="1:2" x14ac:dyDescent="0.3">
      <c r="A42" s="33"/>
      <c r="B42" s="4"/>
    </row>
    <row r="43" spans="1:2" x14ac:dyDescent="0.3">
      <c r="A43" s="33"/>
      <c r="B43" s="4"/>
    </row>
    <row r="44" spans="1:2" x14ac:dyDescent="0.3">
      <c r="A44" s="33"/>
      <c r="B44" s="4"/>
    </row>
    <row r="45" spans="1:2" x14ac:dyDescent="0.3">
      <c r="A45" s="33"/>
      <c r="B45" s="4"/>
    </row>
  </sheetData>
  <mergeCells count="5">
    <mergeCell ref="A1:D1"/>
    <mergeCell ref="D16:D21"/>
    <mergeCell ref="A13:B13"/>
    <mergeCell ref="A3:B3"/>
    <mergeCell ref="D5:D8"/>
  </mergeCells>
  <dataValidations count="1">
    <dataValidation type="date" allowBlank="1" showErrorMessage="1" sqref="A16:A45" xr:uid="{00000000-0002-0000-0E00-000000000000}">
      <formula1>36526</formula1>
      <formula2>73051</formula2>
    </dataValidation>
  </dataValidation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NoBadge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Foglio presenze annuale</dc:title>
  <dc:subject>Foglio presenze annuale</dc:subject>
  <dc:creator>NoBadge</dc:creator>
  <cp:keywords>NoBadge, timesheet, Excel</cp:keywords>
  <dc:description>https://nobadge.it</dc:description>
  <cp:lastModifiedBy>NoBadge</cp:lastModifiedBy>
  <dcterms:created xsi:type="dcterms:W3CDTF">2026-10-22T16:55:19Z</dcterms:created>
  <dcterms:modified xsi:type="dcterms:W3CDTF">2026-10-22T16:55:34Z</dcterms:modified>
</cp:coreProperties>
</file>