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timbalist\Downloads\"/>
    </mc:Choice>
  </mc:AlternateContent>
  <xr:revisionPtr revIDLastSave="0" documentId="13_ncr:1_{69911B62-D52C-4CC6-B306-C47AE6767B4C}" xr6:coauthVersionLast="47" xr6:coauthVersionMax="47" xr10:uidLastSave="{00000000-0000-0000-0000-000000000000}"/>
  <bookViews>
    <workbookView xWindow="-108" yWindow="-108" windowWidth="30936" windowHeight="16776" tabRatio="500" activeTab="1" xr2:uid="{00000000-000D-0000-FFFF-FFFF00000000}"/>
  </bookViews>
  <sheets>
    <sheet name="📖 Istruzioni" sheetId="2" r:id="rId1"/>
    <sheet name="Foglio Presenze" sheetId="1" r:id="rId2"/>
  </sheets>
  <definedNames>
    <definedName name="_xlnm.Print_Area" localSheetId="1">'Foglio Presenze'!$A$1:$I$58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0" i="1" l="1"/>
  <c r="F48" i="1"/>
  <c r="G48" i="1" s="1"/>
  <c r="A48" i="1"/>
  <c r="B48" i="1" s="1"/>
  <c r="F47" i="1"/>
  <c r="G47" i="1" s="1"/>
  <c r="A47" i="1"/>
  <c r="B47" i="1" s="1"/>
  <c r="G46" i="1"/>
  <c r="F46" i="1"/>
  <c r="A46" i="1"/>
  <c r="B46" i="1" s="1"/>
  <c r="F45" i="1"/>
  <c r="G45" i="1" s="1"/>
  <c r="A45" i="1"/>
  <c r="B45" i="1" s="1"/>
  <c r="F44" i="1"/>
  <c r="G44" i="1" s="1"/>
  <c r="A44" i="1"/>
  <c r="B44" i="1" s="1"/>
  <c r="F43" i="1"/>
  <c r="G43" i="1" s="1"/>
  <c r="A43" i="1"/>
  <c r="B43" i="1" s="1"/>
  <c r="G42" i="1"/>
  <c r="F42" i="1"/>
  <c r="A42" i="1"/>
  <c r="B42" i="1" s="1"/>
  <c r="F41" i="1"/>
  <c r="G41" i="1" s="1"/>
  <c r="A41" i="1"/>
  <c r="B41" i="1" s="1"/>
  <c r="F40" i="1"/>
  <c r="G40" i="1" s="1"/>
  <c r="B40" i="1"/>
  <c r="A40" i="1"/>
  <c r="F39" i="1"/>
  <c r="G39" i="1" s="1"/>
  <c r="A39" i="1"/>
  <c r="B39" i="1" s="1"/>
  <c r="F38" i="1"/>
  <c r="G38" i="1" s="1"/>
  <c r="A38" i="1"/>
  <c r="B38" i="1" s="1"/>
  <c r="F37" i="1"/>
  <c r="G37" i="1" s="1"/>
  <c r="A37" i="1"/>
  <c r="B37" i="1" s="1"/>
  <c r="F36" i="1"/>
  <c r="G36" i="1" s="1"/>
  <c r="A36" i="1"/>
  <c r="B36" i="1" s="1"/>
  <c r="F35" i="1"/>
  <c r="G35" i="1" s="1"/>
  <c r="A35" i="1"/>
  <c r="B35" i="1" s="1"/>
  <c r="G34" i="1"/>
  <c r="F34" i="1"/>
  <c r="A34" i="1"/>
  <c r="B34" i="1" s="1"/>
  <c r="F33" i="1"/>
  <c r="G33" i="1" s="1"/>
  <c r="A33" i="1"/>
  <c r="B33" i="1" s="1"/>
  <c r="F32" i="1"/>
  <c r="G32" i="1" s="1"/>
  <c r="A32" i="1"/>
  <c r="B32" i="1" s="1"/>
  <c r="F31" i="1"/>
  <c r="G31" i="1" s="1"/>
  <c r="A31" i="1"/>
  <c r="B31" i="1" s="1"/>
  <c r="F30" i="1"/>
  <c r="G30" i="1" s="1"/>
  <c r="A30" i="1"/>
  <c r="B30" i="1" s="1"/>
  <c r="F29" i="1"/>
  <c r="G29" i="1" s="1"/>
  <c r="A29" i="1"/>
  <c r="B29" i="1" s="1"/>
  <c r="F28" i="1"/>
  <c r="G28" i="1" s="1"/>
  <c r="A28" i="1"/>
  <c r="B28" i="1" s="1"/>
  <c r="F27" i="1"/>
  <c r="G27" i="1" s="1"/>
  <c r="A27" i="1"/>
  <c r="B27" i="1" s="1"/>
  <c r="G26" i="1"/>
  <c r="F26" i="1"/>
  <c r="A26" i="1"/>
  <c r="B26" i="1" s="1"/>
  <c r="F25" i="1"/>
  <c r="G25" i="1" s="1"/>
  <c r="A25" i="1"/>
  <c r="B25" i="1" s="1"/>
  <c r="F24" i="1"/>
  <c r="G24" i="1" s="1"/>
  <c r="A24" i="1"/>
  <c r="B24" i="1" s="1"/>
  <c r="F23" i="1"/>
  <c r="G23" i="1" s="1"/>
  <c r="A23" i="1"/>
  <c r="B23" i="1" s="1"/>
  <c r="F22" i="1"/>
  <c r="G22" i="1" s="1"/>
  <c r="A22" i="1"/>
  <c r="B22" i="1" s="1"/>
  <c r="F21" i="1"/>
  <c r="G21" i="1" s="1"/>
  <c r="A21" i="1"/>
  <c r="B21" i="1" s="1"/>
  <c r="F20" i="1"/>
  <c r="G20" i="1" s="1"/>
  <c r="A20" i="1"/>
  <c r="B20" i="1" s="1"/>
  <c r="F19" i="1"/>
  <c r="G19" i="1" s="1"/>
  <c r="A19" i="1"/>
  <c r="B19" i="1" s="1"/>
  <c r="G18" i="1"/>
  <c r="F18" i="1"/>
  <c r="H7" i="1" s="1"/>
  <c r="I11" i="1" s="1"/>
  <c r="A18" i="1"/>
  <c r="B18" i="1" s="1"/>
  <c r="H11" i="1"/>
  <c r="G11" i="1"/>
  <c r="F11" i="1"/>
  <c r="E11" i="1"/>
  <c r="D11" i="1"/>
  <c r="B11" i="1"/>
  <c r="G50" i="1" l="1"/>
  <c r="C11" i="1"/>
  <c r="F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B7" authorId="0" shapeId="0" xr:uid="{00000000-0006-0000-0000-000001000000}">
      <text>
        <r>
          <rPr>
            <sz val="10"/>
            <rFont val="Arial"/>
            <family val="2"/>
          </rPr>
          <t>Soglia oltre la quale le ore lavorate vengono conteggiate come straordinario</t>
        </r>
      </text>
    </comment>
  </commentList>
</comments>
</file>

<file path=xl/sharedStrings.xml><?xml version="1.0" encoding="utf-8"?>
<sst xmlns="http://schemas.openxmlformats.org/spreadsheetml/2006/main" count="55" uniqueCount="55">
  <si>
    <t>REGISTRO PRESENZE MENSILE</t>
  </si>
  <si>
    <t>NoBadge — Software italiano di rilevazione presenze • nobadge.it</t>
  </si>
  <si>
    <t>▸ CONFIGURAZIONE</t>
  </si>
  <si>
    <t>Dipendente</t>
  </si>
  <si>
    <t>Mario Rossi</t>
  </si>
  <si>
    <t>Mese (1-12)</t>
  </si>
  <si>
    <t>Anno</t>
  </si>
  <si>
    <t>Ore/giorno</t>
  </si>
  <si>
    <t>Soglia straordinari</t>
  </si>
  <si>
    <t>Tariffa €/h</t>
  </si>
  <si>
    <t>Costo mese</t>
  </si>
  <si>
    <t>▸ RIEPILOGO MENSILE (calcolato automaticamente)</t>
  </si>
  <si>
    <t>Ore Lavorate</t>
  </si>
  <si>
    <t>Straordinari</t>
  </si>
  <si>
    <t>Ferie (gg)</t>
  </si>
  <si>
    <t>Permessi (gg)</t>
  </si>
  <si>
    <t>Malattia (gg)</t>
  </si>
  <si>
    <t>ROL (gg)</t>
  </si>
  <si>
    <t>Giorni Lav.</t>
  </si>
  <si>
    <t>Tot. €</t>
  </si>
  <si>
    <t>TOTALE</t>
  </si>
  <si>
    <t>▸ TIMBRATURE GIORNALIERE   |   Legenda assenze:  F = Ferie  •  P = Permesso  •  M = Malattia  •  ROL = Riduz. Orario Lavoro</t>
  </si>
  <si>
    <t>Data</t>
  </si>
  <si>
    <t>Giorno</t>
  </si>
  <si>
    <t>Entrata</t>
  </si>
  <si>
    <t>Uscita</t>
  </si>
  <si>
    <t>Pausa
(min)</t>
  </si>
  <si>
    <t>Ore
Nette</t>
  </si>
  <si>
    <t>Straord.</t>
  </si>
  <si>
    <t>Assenza</t>
  </si>
  <si>
    <t>Note</t>
  </si>
  <si>
    <t>TOTALI MESE →</t>
  </si>
  <si>
    <t>▸ DICHIARAZIONI E FIRME</t>
  </si>
  <si>
    <t>Il sottoscritto dichiara che i dati riportati corrispondono al vero ai sensi del D.Lgs. 66/2003 in materia di orario di lavoro.</t>
  </si>
  <si>
    <t>Firma Dipendente: _______________________________</t>
  </si>
  <si>
    <t>Firma Datore di Lavoro: _______________________________</t>
  </si>
  <si>
    <t>💡 STANCO DI COMPILARE FOGLI EXCEL OGNI MESE?</t>
  </si>
  <si>
    <t>Con NoBadge i tuoi dipendenti timbrano da smartphone con GPS o QR code. Calcoli automatici, export Excel pronto per il commercialista, zero hardware. Prova gratis 15 giorni → nobadge.it</t>
  </si>
  <si>
    <t>COME USARE QUESTO TEMPLATE</t>
  </si>
  <si>
    <t>1. Imposta mese e anno</t>
  </si>
  <si>
    <t>Nella sezione CONFIGURAZIONE in alto, modifica le celle gialle 'Mese' (es. 1=Gennaio, 12=Dicembre) e 'Anno'. Le date nella tabella si aggiorneranno automaticamente, compresi gli anni bisestili.</t>
  </si>
  <si>
    <t>2. Inserisci il dipendente</t>
  </si>
  <si>
    <t>Scrivi nome e cognome nella cella gialla 'Dipendente'. Ogni dipendente dovrebbe avere il proprio file separato.</t>
  </si>
  <si>
    <t>3. Configura ore e tariffa</t>
  </si>
  <si>
    <t>'Ore/giorno' è la soglia oltre la quale le ore lavorate vengono conteggiate come straordinario (di default 8). 'Tariffa €/h' è opzionale: se la inserisci, il template calcolerà automaticamente il costo del lavoro mensile.</t>
  </si>
  <si>
    <t>4. Compila le timbrature giornaliere</t>
  </si>
  <si>
    <t>Per ogni giorno lavorato, inserisci Entrata e Uscita in formato HH:MM (es. 08:30). La pausa pranzo va espressa in minuti (es. 60). Le colonne 'Ore Nette' e 'Straordinari' si calcolano da sole.</t>
  </si>
  <si>
    <t>5. Segnala le assenze</t>
  </si>
  <si>
    <t>Nella colonna 'Assenza' usa il menù a tendina per indicare F (Ferie), P (Permesso), M (Malattia) o ROL (Riduzione Orario). I giorni vengono conteggiati nel riepilogo in alto.</t>
  </si>
  <si>
    <t>6. Stampa o invia al consulente</t>
  </si>
  <si>
    <t>Il file è già impaginato in A4 verticale. Vai su File → Stampa per ottenere una copia firmabile. Oppure invialo via email al tuo commercialista.</t>
  </si>
  <si>
    <t>📋 NOTA LEGALE</t>
  </si>
  <si>
    <t>In Italia, l'art. 1 del D.Lgs. 66/2003 obbliga il datore di lavoro a tenere traccia delle ore lavorate da ogni dipendente. Questo template ti aiuta a rispettare l'obbligo normativo, ma per aziende strutturate è consigliabile un sistema digitale con timestamp certificato come NoBadge.</t>
  </si>
  <si>
    <t>🚀 PASSA AL DIGITALE CON NOBADGE</t>
  </si>
  <si>
    <t>Compilare Excel ogni mese ruba in media 8 ore alla settimana al titolare di una PMI. Con NoBadge i dipendenti timbrano in 1 secondo da smartphone (GPS o QR code), i calcoli sono automatici e l'export Excel è pronto per il consulente del lavoro.
✓ Prova gratis 15 giorni — senza carta di credito
✓ Setup in 2 minuti — nessun hardware
✓ Da € 4,20/utente/mese
👉 Attiva ora su nobadge.it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</si>
</sst>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 &quot;#,##0.00"/>
    <numFmt numFmtId="165" formatCode="&quot;€ &quot;#,##0"/>
  </numFmts>
  <fonts count="25" x14ac:knownFonts="1">
    <font>
      <sz val="11"/>
      <color theme="1"/>
      <name val="Calibri"/>
      <family val="2"/>
      <charset val="1"/>
    </font>
    <font>
      <b/>
      <sz val="22"/>
      <color rgb="FFFFFFFF"/>
      <name val="Calibri"/>
      <charset val="1"/>
    </font>
    <font>
      <i/>
      <sz val="10"/>
      <color rgb="FF6B7280"/>
      <name val="Calibri"/>
      <charset val="1"/>
    </font>
    <font>
      <b/>
      <sz val="11"/>
      <color rgb="FFFFFFFF"/>
      <name val="Calibri"/>
      <charset val="1"/>
    </font>
    <font>
      <b/>
      <sz val="10"/>
      <name val="Calibri"/>
      <charset val="1"/>
    </font>
    <font>
      <b/>
      <sz val="11"/>
      <color rgb="FF1F2937"/>
      <name val="Calibri"/>
      <charset val="1"/>
    </font>
    <font>
      <b/>
      <sz val="11"/>
      <name val="Calibri"/>
      <charset val="1"/>
    </font>
    <font>
      <i/>
      <sz val="9"/>
      <color rgb="FF6B7280"/>
      <name val="Calibri"/>
      <charset val="1"/>
    </font>
    <font>
      <b/>
      <sz val="11"/>
      <color rgb="FF059669"/>
      <name val="Calibri"/>
      <charset val="1"/>
    </font>
    <font>
      <b/>
      <sz val="9"/>
      <color rgb="FF374151"/>
      <name val="Calibri"/>
      <charset val="1"/>
    </font>
    <font>
      <b/>
      <sz val="10"/>
      <color rgb="FF1F2937"/>
      <name val="Calibri"/>
      <charset val="1"/>
    </font>
    <font>
      <b/>
      <sz val="12"/>
      <color rgb="FF667EEA"/>
      <name val="Calibri"/>
      <charset val="1"/>
    </font>
    <font>
      <b/>
      <sz val="12"/>
      <color rgb="FF059669"/>
      <name val="Calibri"/>
      <charset val="1"/>
    </font>
    <font>
      <b/>
      <sz val="10"/>
      <color rgb="FFFFFFFF"/>
      <name val="Calibri"/>
      <charset val="1"/>
    </font>
    <font>
      <sz val="10"/>
      <color rgb="FF1F2937"/>
      <name val="Calibri"/>
      <charset val="1"/>
    </font>
    <font>
      <sz val="10"/>
      <color rgb="FF6B7280"/>
      <name val="Calibri"/>
      <charset val="1"/>
    </font>
    <font>
      <sz val="10"/>
      <name val="Calibri"/>
      <charset val="1"/>
    </font>
    <font>
      <b/>
      <sz val="10"/>
      <color rgb="FFDC2626"/>
      <name val="Calibri"/>
      <charset val="1"/>
    </font>
    <font>
      <b/>
      <sz val="11"/>
      <color rgb="FFDC2626"/>
      <name val="Calibri"/>
      <charset val="1"/>
    </font>
    <font>
      <b/>
      <sz val="12"/>
      <color rgb="FFFFFFFF"/>
      <name val="Calibri"/>
      <charset val="1"/>
    </font>
    <font>
      <sz val="10"/>
      <color rgb="FFFFFFFF"/>
      <name val="Calibri"/>
      <charset val="1"/>
    </font>
    <font>
      <sz val="10"/>
      <name val="Arial"/>
      <family val="2"/>
    </font>
    <font>
      <b/>
      <sz val="20"/>
      <color rgb="FFFFFFFF"/>
      <name val="Calibri"/>
      <charset val="1"/>
    </font>
    <font>
      <b/>
      <sz val="11"/>
      <color rgb="FF667EEA"/>
      <name val="Calibri"/>
      <charset val="1"/>
    </font>
    <font>
      <sz val="10"/>
      <color rgb="FF374151"/>
      <name val="Calibri"/>
      <charset val="1"/>
    </font>
  </fonts>
  <fills count="10">
    <fill>
      <patternFill patternType="none"/>
    </fill>
    <fill>
      <patternFill patternType="gray125"/>
    </fill>
    <fill>
      <patternFill patternType="solid">
        <fgColor rgb="FF667EEA"/>
        <bgColor rgb="FF6B7280"/>
      </patternFill>
    </fill>
    <fill>
      <patternFill patternType="solid">
        <fgColor rgb="FFFFFFFF"/>
        <bgColor rgb="FFFFF9E6"/>
      </patternFill>
    </fill>
    <fill>
      <patternFill patternType="solid">
        <fgColor rgb="FF1A1A2E"/>
        <bgColor rgb="FF1F2937"/>
      </patternFill>
    </fill>
    <fill>
      <patternFill patternType="solid">
        <fgColor rgb="FFFFF9E6"/>
        <bgColor rgb="FFF5F5F5"/>
      </patternFill>
    </fill>
    <fill>
      <patternFill patternType="solid">
        <fgColor rgb="FFF0F4FF"/>
        <bgColor rgb="FFF5F5F5"/>
      </patternFill>
    </fill>
    <fill>
      <patternFill patternType="solid">
        <fgColor rgb="FFFD863F"/>
        <bgColor rgb="FFFF9900"/>
      </patternFill>
    </fill>
    <fill>
      <patternFill patternType="solid">
        <fgColor rgb="FFFFE8D6"/>
        <bgColor rgb="FFFFF9E6"/>
      </patternFill>
    </fill>
    <fill>
      <patternFill patternType="solid">
        <fgColor rgb="FF5A4FCF"/>
        <bgColor rgb="FF667EEA"/>
      </patternFill>
    </fill>
  </fills>
  <borders count="3">
    <border>
      <left/>
      <right/>
      <top/>
      <bottom/>
      <diagonal/>
    </border>
    <border>
      <left style="thin">
        <color rgb="FFD1D5DB"/>
      </left>
      <right/>
      <top style="thin">
        <color rgb="FFD1D5DB"/>
      </top>
      <bottom style="thin">
        <color rgb="FFD1D5DB"/>
      </bottom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0" fillId="7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wrapText="1" indent="1"/>
    </xf>
    <xf numFmtId="0" fontId="10" fillId="8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 indent="1"/>
    </xf>
    <xf numFmtId="0" fontId="13" fillId="4" borderId="0" xfId="0" applyFont="1" applyFill="1" applyAlignment="1">
      <alignment horizontal="left" vertical="center" indent="1"/>
    </xf>
    <xf numFmtId="0" fontId="3" fillId="7" borderId="0" xfId="0" applyFont="1" applyFill="1" applyAlignment="1">
      <alignment horizontal="left" vertical="center" indent="1"/>
    </xf>
    <xf numFmtId="164" fontId="8" fillId="6" borderId="1" xfId="0" applyNumberFormat="1" applyFont="1" applyFill="1" applyBorder="1" applyAlignment="1">
      <alignment horizontal="center" vertical="center"/>
    </xf>
    <xf numFmtId="1" fontId="6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 indent="1"/>
    </xf>
    <xf numFmtId="0" fontId="3" fillId="4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0" borderId="0" xfId="0" applyFont="1" applyAlignment="1">
      <alignment horizontal="right" vertical="center"/>
    </xf>
    <xf numFmtId="1" fontId="6" fillId="5" borderId="2" xfId="0" applyNumberFormat="1" applyFont="1" applyFill="1" applyBorder="1" applyAlignment="1">
      <alignment horizontal="center" vertical="center"/>
    </xf>
    <xf numFmtId="2" fontId="6" fillId="5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164" fontId="6" fillId="5" borderId="2" xfId="0" applyNumberFormat="1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right" vertical="center"/>
    </xf>
    <xf numFmtId="2" fontId="11" fillId="3" borderId="2" xfId="0" applyNumberFormat="1" applyFont="1" applyFill="1" applyBorder="1" applyAlignment="1">
      <alignment horizontal="center" vertical="center"/>
    </xf>
    <xf numFmtId="1" fontId="11" fillId="3" borderId="2" xfId="0" applyNumberFormat="1" applyFont="1" applyFill="1" applyBorder="1" applyAlignment="1">
      <alignment horizontal="center" vertical="center"/>
    </xf>
    <xf numFmtId="165" fontId="12" fillId="3" borderId="2" xfId="0" applyNumberFormat="1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 wrapText="1"/>
    </xf>
    <xf numFmtId="14" fontId="14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20" fontId="16" fillId="5" borderId="2" xfId="0" applyNumberFormat="1" applyFont="1" applyFill="1" applyBorder="1" applyAlignment="1">
      <alignment horizontal="center" vertical="center"/>
    </xf>
    <xf numFmtId="1" fontId="15" fillId="5" borderId="2" xfId="0" applyNumberFormat="1" applyFont="1" applyFill="1" applyBorder="1" applyAlignment="1">
      <alignment horizontal="center" vertical="center"/>
    </xf>
    <xf numFmtId="2" fontId="10" fillId="6" borderId="2" xfId="0" applyNumberFormat="1" applyFont="1" applyFill="1" applyBorder="1" applyAlignment="1">
      <alignment horizontal="center" vertical="center"/>
    </xf>
    <xf numFmtId="2" fontId="17" fillId="6" borderId="2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indent="1"/>
    </xf>
    <xf numFmtId="2" fontId="5" fillId="8" borderId="2" xfId="0" applyNumberFormat="1" applyFont="1" applyFill="1" applyBorder="1" applyAlignment="1">
      <alignment horizontal="center" vertical="center"/>
    </xf>
    <xf numFmtId="2" fontId="18" fillId="8" borderId="2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vertical="top" wrapText="1"/>
    </xf>
    <xf numFmtId="0" fontId="24" fillId="0" borderId="0" xfId="0" applyFont="1" applyAlignment="1">
      <alignment vertical="top" wrapText="1"/>
    </xf>
    <xf numFmtId="0" fontId="22" fillId="2" borderId="0" xfId="0" applyFont="1" applyFill="1" applyAlignment="1">
      <alignment horizontal="center" vertical="center"/>
    </xf>
    <xf numFmtId="0" fontId="7" fillId="0" borderId="0" xfId="0" applyFont="1" applyAlignment="1">
      <alignment vertical="top" wrapText="1" indent="1"/>
    </xf>
    <xf numFmtId="0" fontId="14" fillId="5" borderId="0" xfId="0" applyFont="1" applyFill="1" applyAlignment="1">
      <alignment horizontal="left" vertical="top" wrapText="1" indent="2"/>
    </xf>
  </cellXfs>
  <cellStyles count="1">
    <cellStyle name="Normale" xfId="0" builtinId="0"/>
  </cellStyles>
  <dxfs count="1">
    <dxf>
      <fill>
        <patternFill>
          <bgColor rgb="FFF5F5F5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59669"/>
      <rgbColor rgb="FFC0C0C0"/>
      <rgbColor rgb="FF808080"/>
      <rgbColor rgb="FF667EEA"/>
      <rgbColor rgb="FF993366"/>
      <rgbColor rgb="FFFFF9E6"/>
      <rgbColor rgb="FFF0F4FF"/>
      <rgbColor rgb="FF660066"/>
      <rgbColor rgb="FFFD863F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5F5"/>
      <rgbColor rgb="FFCCFFCC"/>
      <rgbColor rgb="FFFFE8D6"/>
      <rgbColor rgb="FF99CCFF"/>
      <rgbColor rgb="FFFF99CC"/>
      <rgbColor rgb="FFCC99FF"/>
      <rgbColor rgb="FFFFCC99"/>
      <rgbColor rgb="FF5A4FCF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03300"/>
      <rgbColor rgb="FF1A1A2E"/>
      <rgbColor rgb="FF993300"/>
      <rgbColor rgb="FF993366"/>
      <rgbColor rgb="FF374151"/>
      <rgbColor rgb="FF1F293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zoomScaleNormal="100" workbookViewId="0">
      <selection sqref="A1:C2"/>
    </sheetView>
  </sheetViews>
  <sheetFormatPr defaultColWidth="8.6640625" defaultRowHeight="14.4" x14ac:dyDescent="0.3"/>
  <cols>
    <col min="1" max="1" width="4" customWidth="1"/>
    <col min="2" max="2" width="30" customWidth="1"/>
    <col min="3" max="3" width="70" customWidth="1"/>
  </cols>
  <sheetData>
    <row r="1" spans="1:3" ht="21.75" customHeight="1" x14ac:dyDescent="0.3">
      <c r="A1" s="39" t="s">
        <v>38</v>
      </c>
      <c r="B1" s="39"/>
      <c r="C1" s="39"/>
    </row>
    <row r="2" spans="1:3" ht="21.75" customHeight="1" x14ac:dyDescent="0.3">
      <c r="A2" s="39"/>
      <c r="B2" s="39"/>
      <c r="C2" s="39"/>
    </row>
    <row r="4" spans="1:3" ht="49.5" customHeight="1" x14ac:dyDescent="0.3">
      <c r="B4" s="37" t="s">
        <v>39</v>
      </c>
      <c r="C4" s="38" t="s">
        <v>40</v>
      </c>
    </row>
    <row r="5" spans="1:3" ht="49.5" customHeight="1" x14ac:dyDescent="0.3">
      <c r="B5" s="37" t="s">
        <v>41</v>
      </c>
      <c r="C5" s="38" t="s">
        <v>42</v>
      </c>
    </row>
    <row r="6" spans="1:3" ht="49.5" customHeight="1" x14ac:dyDescent="0.3">
      <c r="B6" s="37" t="s">
        <v>43</v>
      </c>
      <c r="C6" s="38" t="s">
        <v>44</v>
      </c>
    </row>
    <row r="7" spans="1:3" ht="49.5" customHeight="1" x14ac:dyDescent="0.3">
      <c r="B7" s="37" t="s">
        <v>45</v>
      </c>
      <c r="C7" s="38" t="s">
        <v>46</v>
      </c>
    </row>
    <row r="8" spans="1:3" ht="49.5" customHeight="1" x14ac:dyDescent="0.3">
      <c r="B8" s="37" t="s">
        <v>47</v>
      </c>
      <c r="C8" s="38" t="s">
        <v>48</v>
      </c>
    </row>
    <row r="9" spans="1:3" ht="49.5" customHeight="1" x14ac:dyDescent="0.3">
      <c r="B9" s="37" t="s">
        <v>49</v>
      </c>
      <c r="C9" s="38" t="s">
        <v>50</v>
      </c>
    </row>
    <row r="11" spans="1:3" ht="21.75" customHeight="1" x14ac:dyDescent="0.3">
      <c r="B11" s="12" t="s">
        <v>51</v>
      </c>
      <c r="C11" s="12"/>
    </row>
    <row r="12" spans="1:3" ht="60" customHeight="1" x14ac:dyDescent="0.3">
      <c r="B12" s="40" t="s">
        <v>52</v>
      </c>
      <c r="C12" s="40"/>
    </row>
    <row r="14" spans="1:3" ht="25.5" customHeight="1" x14ac:dyDescent="0.3">
      <c r="B14" s="2" t="s">
        <v>53</v>
      </c>
      <c r="C14" s="2"/>
    </row>
    <row r="15" spans="1:3" ht="129.75" customHeight="1" x14ac:dyDescent="0.3">
      <c r="B15" s="41" t="s">
        <v>54</v>
      </c>
      <c r="C15" s="41"/>
    </row>
  </sheetData>
  <mergeCells count="5">
    <mergeCell ref="A1:C2"/>
    <mergeCell ref="B11:C11"/>
    <mergeCell ref="B12:C12"/>
    <mergeCell ref="B14:C14"/>
    <mergeCell ref="B15:C15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8"/>
  <sheetViews>
    <sheetView tabSelected="1" zoomScaleNormal="100" workbookViewId="0">
      <selection sqref="A1:I2"/>
    </sheetView>
  </sheetViews>
  <sheetFormatPr defaultColWidth="8.6640625" defaultRowHeight="14.4" x14ac:dyDescent="0.3"/>
  <cols>
    <col min="1" max="1" width="12" customWidth="1"/>
    <col min="2" max="2" width="9" customWidth="1"/>
    <col min="3" max="4" width="11" customWidth="1"/>
    <col min="5" max="7" width="10" customWidth="1"/>
    <col min="8" max="8" width="11" customWidth="1"/>
    <col min="9" max="9" width="22" customWidth="1"/>
  </cols>
  <sheetData>
    <row r="1" spans="1:9" ht="21.75" customHeight="1" x14ac:dyDescent="0.3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ht="21.75" customHeight="1" x14ac:dyDescent="0.3">
      <c r="A2" s="14"/>
      <c r="B2" s="14"/>
      <c r="C2" s="14"/>
      <c r="D2" s="14"/>
      <c r="E2" s="14"/>
      <c r="F2" s="14"/>
      <c r="G2" s="14"/>
      <c r="H2" s="14"/>
      <c r="I2" s="14"/>
    </row>
    <row r="3" spans="1:9" ht="18" customHeight="1" x14ac:dyDescent="0.3">
      <c r="A3" s="13" t="s">
        <v>1</v>
      </c>
      <c r="B3" s="13"/>
      <c r="C3" s="13"/>
      <c r="D3" s="13"/>
      <c r="E3" s="13"/>
      <c r="F3" s="13"/>
      <c r="G3" s="13"/>
      <c r="H3" s="13"/>
      <c r="I3" s="13"/>
    </row>
    <row r="5" spans="1:9" ht="21.75" customHeight="1" x14ac:dyDescent="0.3">
      <c r="A5" s="12" t="s">
        <v>2</v>
      </c>
      <c r="B5" s="12"/>
      <c r="C5" s="12"/>
      <c r="D5" s="12"/>
      <c r="E5" s="12"/>
      <c r="F5" s="12"/>
      <c r="G5" s="12"/>
      <c r="H5" s="12"/>
      <c r="I5" s="12"/>
    </row>
    <row r="6" spans="1:9" ht="24" customHeight="1" x14ac:dyDescent="0.3">
      <c r="A6" s="15" t="s">
        <v>3</v>
      </c>
      <c r="B6" s="11" t="s">
        <v>4</v>
      </c>
      <c r="C6" s="11"/>
      <c r="D6" s="11"/>
      <c r="E6" s="15" t="s">
        <v>5</v>
      </c>
      <c r="F6" s="16">
        <v>1</v>
      </c>
      <c r="G6" s="15" t="s">
        <v>6</v>
      </c>
      <c r="H6" s="10">
        <v>2026</v>
      </c>
      <c r="I6" s="10"/>
    </row>
    <row r="7" spans="1:9" ht="24" customHeight="1" x14ac:dyDescent="0.3">
      <c r="A7" s="15" t="s">
        <v>7</v>
      </c>
      <c r="B7" s="17">
        <v>8</v>
      </c>
      <c r="C7" s="18" t="s">
        <v>8</v>
      </c>
      <c r="E7" s="15" t="s">
        <v>9</v>
      </c>
      <c r="F7" s="19">
        <v>15</v>
      </c>
      <c r="G7" s="15" t="s">
        <v>10</v>
      </c>
      <c r="H7" s="9">
        <f>IFERROR(SUM(F18:F48)*F7,0)</f>
        <v>0</v>
      </c>
      <c r="I7" s="9"/>
    </row>
    <row r="9" spans="1:9" ht="21.75" customHeight="1" x14ac:dyDescent="0.3">
      <c r="A9" s="8" t="s">
        <v>11</v>
      </c>
      <c r="B9" s="8"/>
      <c r="C9" s="8"/>
      <c r="D9" s="8"/>
      <c r="E9" s="8"/>
      <c r="F9" s="8"/>
      <c r="G9" s="8"/>
      <c r="H9" s="8"/>
      <c r="I9" s="8"/>
    </row>
    <row r="10" spans="1:9" ht="27.75" customHeight="1" x14ac:dyDescent="0.3">
      <c r="B10" s="20" t="s">
        <v>12</v>
      </c>
      <c r="C10" s="20" t="s">
        <v>13</v>
      </c>
      <c r="D10" s="20" t="s">
        <v>14</v>
      </c>
      <c r="E10" s="20" t="s">
        <v>15</v>
      </c>
      <c r="F10" s="20" t="s">
        <v>16</v>
      </c>
      <c r="G10" s="20" t="s">
        <v>17</v>
      </c>
      <c r="H10" s="20" t="s">
        <v>18</v>
      </c>
      <c r="I10" s="21" t="s">
        <v>19</v>
      </c>
    </row>
    <row r="11" spans="1:9" ht="27.75" customHeight="1" x14ac:dyDescent="0.3">
      <c r="A11" s="22" t="s">
        <v>20</v>
      </c>
      <c r="B11" s="23">
        <f>SUM(F18:F48)</f>
        <v>0</v>
      </c>
      <c r="C11" s="23">
        <f>SUM(G18:G48)</f>
        <v>0</v>
      </c>
      <c r="D11" s="24">
        <f>COUNTIF(H18:H48,"F")</f>
        <v>0</v>
      </c>
      <c r="E11" s="24">
        <f>COUNTIF(H18:H48,"P")</f>
        <v>0</v>
      </c>
      <c r="F11" s="24">
        <f>COUNTIF(H18:H48,"M")</f>
        <v>0</v>
      </c>
      <c r="G11" s="24">
        <f>COUNTIF(H18:H48,"ROL")</f>
        <v>0</v>
      </c>
      <c r="H11" s="24">
        <f>COUNTIF(F18:F48,"&gt;0")</f>
        <v>0</v>
      </c>
      <c r="I11" s="25">
        <f>H7</f>
        <v>0</v>
      </c>
    </row>
    <row r="13" spans="1:9" ht="21.75" customHeight="1" x14ac:dyDescent="0.3">
      <c r="A13" s="7" t="s">
        <v>21</v>
      </c>
      <c r="B13" s="7"/>
      <c r="C13" s="7"/>
      <c r="D13" s="7"/>
      <c r="E13" s="7"/>
      <c r="F13" s="7"/>
      <c r="G13" s="7"/>
      <c r="H13" s="7"/>
      <c r="I13" s="7"/>
    </row>
    <row r="15" spans="1:9" ht="31.5" customHeight="1" x14ac:dyDescent="0.3"/>
    <row r="17" spans="1:9" ht="31.5" customHeight="1" x14ac:dyDescent="0.3">
      <c r="A17" s="26" t="s">
        <v>22</v>
      </c>
      <c r="B17" s="26" t="s">
        <v>23</v>
      </c>
      <c r="C17" s="26" t="s">
        <v>24</v>
      </c>
      <c r="D17" s="26" t="s">
        <v>25</v>
      </c>
      <c r="E17" s="26" t="s">
        <v>26</v>
      </c>
      <c r="F17" s="26" t="s">
        <v>27</v>
      </c>
      <c r="G17" s="26" t="s">
        <v>28</v>
      </c>
      <c r="H17" s="26" t="s">
        <v>29</v>
      </c>
      <c r="I17" s="26" t="s">
        <v>30</v>
      </c>
    </row>
    <row r="18" spans="1:9" ht="21.75" customHeight="1" x14ac:dyDescent="0.3">
      <c r="A18" s="27">
        <f>IFERROR(IF(DAY(DATE($H$6,$F$6,1))=1,DATE($H$6,$F$6,1),""),"")</f>
        <v>46023</v>
      </c>
      <c r="B18" s="28" t="str">
        <f t="shared" ref="B18:B48" si="0">IF(A18="","",CHOOSE(WEEKDAY(A18,2),"Lun","Mar","Mer","Gio","Ven","Sab","Dom"))</f>
        <v>Gio</v>
      </c>
      <c r="C18" s="29"/>
      <c r="D18" s="29"/>
      <c r="E18" s="30"/>
      <c r="F18" s="31" t="str">
        <f t="shared" ref="F18:F48" si="1">IF(OR(C18="",D18=""),"",MAX(0,(D18-C18-IF(E18="",0,E18/1440))*24))</f>
        <v/>
      </c>
      <c r="G18" s="32" t="str">
        <f t="shared" ref="G18:G48" si="2">IF(F18="","",MAX(0,F18-$B$7))</f>
        <v/>
      </c>
      <c r="H18" s="33"/>
      <c r="I18" s="34"/>
    </row>
    <row r="19" spans="1:9" ht="21.75" customHeight="1" x14ac:dyDescent="0.3">
      <c r="A19" s="27">
        <f>IFERROR(IF(DAY(DATE($H$6,$F$6,2))=2,DATE($H$6,$F$6,2),""),"")</f>
        <v>46024</v>
      </c>
      <c r="B19" s="28" t="str">
        <f t="shared" si="0"/>
        <v>Ven</v>
      </c>
      <c r="C19" s="29"/>
      <c r="D19" s="29"/>
      <c r="E19" s="30"/>
      <c r="F19" s="31" t="str">
        <f t="shared" si="1"/>
        <v/>
      </c>
      <c r="G19" s="32" t="str">
        <f t="shared" si="2"/>
        <v/>
      </c>
      <c r="H19" s="33"/>
      <c r="I19" s="34"/>
    </row>
    <row r="20" spans="1:9" ht="21.75" customHeight="1" x14ac:dyDescent="0.3">
      <c r="A20" s="27">
        <f>IFERROR(IF(DAY(DATE($H$6,$F$6,3))=3,DATE($H$6,$F$6,3),""),"")</f>
        <v>46025</v>
      </c>
      <c r="B20" s="28" t="str">
        <f t="shared" si="0"/>
        <v>Sab</v>
      </c>
      <c r="C20" s="29"/>
      <c r="D20" s="29"/>
      <c r="E20" s="30"/>
      <c r="F20" s="31" t="str">
        <f t="shared" si="1"/>
        <v/>
      </c>
      <c r="G20" s="32" t="str">
        <f t="shared" si="2"/>
        <v/>
      </c>
      <c r="H20" s="33"/>
      <c r="I20" s="34"/>
    </row>
    <row r="21" spans="1:9" ht="21.75" customHeight="1" x14ac:dyDescent="0.3">
      <c r="A21" s="27">
        <f>IFERROR(IF(DAY(DATE($H$6,$F$6,4))=4,DATE($H$6,$F$6,4),""),"")</f>
        <v>46026</v>
      </c>
      <c r="B21" s="28" t="str">
        <f t="shared" si="0"/>
        <v>Dom</v>
      </c>
      <c r="C21" s="29"/>
      <c r="D21" s="29"/>
      <c r="E21" s="30"/>
      <c r="F21" s="31" t="str">
        <f t="shared" si="1"/>
        <v/>
      </c>
      <c r="G21" s="32" t="str">
        <f t="shared" si="2"/>
        <v/>
      </c>
      <c r="H21" s="33"/>
      <c r="I21" s="34"/>
    </row>
    <row r="22" spans="1:9" ht="21.75" customHeight="1" x14ac:dyDescent="0.3">
      <c r="A22" s="27">
        <f>IFERROR(IF(DAY(DATE($H$6,$F$6,5))=5,DATE($H$6,$F$6,5),""),"")</f>
        <v>46027</v>
      </c>
      <c r="B22" s="28" t="str">
        <f t="shared" si="0"/>
        <v>Lun</v>
      </c>
      <c r="C22" s="29"/>
      <c r="D22" s="29"/>
      <c r="E22" s="30"/>
      <c r="F22" s="31" t="str">
        <f t="shared" si="1"/>
        <v/>
      </c>
      <c r="G22" s="32" t="str">
        <f t="shared" si="2"/>
        <v/>
      </c>
      <c r="H22" s="33"/>
      <c r="I22" s="34"/>
    </row>
    <row r="23" spans="1:9" ht="21.75" customHeight="1" x14ac:dyDescent="0.3">
      <c r="A23" s="27">
        <f>IFERROR(IF(DAY(DATE($H$6,$F$6,6))=6,DATE($H$6,$F$6,6),""),"")</f>
        <v>46028</v>
      </c>
      <c r="B23" s="28" t="str">
        <f t="shared" si="0"/>
        <v>Mar</v>
      </c>
      <c r="C23" s="29"/>
      <c r="D23" s="29"/>
      <c r="E23" s="30"/>
      <c r="F23" s="31" t="str">
        <f t="shared" si="1"/>
        <v/>
      </c>
      <c r="G23" s="32" t="str">
        <f t="shared" si="2"/>
        <v/>
      </c>
      <c r="H23" s="33"/>
      <c r="I23" s="34"/>
    </row>
    <row r="24" spans="1:9" ht="21.75" customHeight="1" x14ac:dyDescent="0.3">
      <c r="A24" s="27">
        <f>IFERROR(IF(DAY(DATE($H$6,$F$6,7))=7,DATE($H$6,$F$6,7),""),"")</f>
        <v>46029</v>
      </c>
      <c r="B24" s="28" t="str">
        <f t="shared" si="0"/>
        <v>Mer</v>
      </c>
      <c r="C24" s="29"/>
      <c r="D24" s="29"/>
      <c r="E24" s="30"/>
      <c r="F24" s="31" t="str">
        <f t="shared" si="1"/>
        <v/>
      </c>
      <c r="G24" s="32" t="str">
        <f t="shared" si="2"/>
        <v/>
      </c>
      <c r="H24" s="33"/>
      <c r="I24" s="34"/>
    </row>
    <row r="25" spans="1:9" ht="21.75" customHeight="1" x14ac:dyDescent="0.3">
      <c r="A25" s="27">
        <f>IFERROR(IF(DAY(DATE($H$6,$F$6,8))=8,DATE($H$6,$F$6,8),""),"")</f>
        <v>46030</v>
      </c>
      <c r="B25" s="28" t="str">
        <f t="shared" si="0"/>
        <v>Gio</v>
      </c>
      <c r="C25" s="29"/>
      <c r="D25" s="29"/>
      <c r="E25" s="30"/>
      <c r="F25" s="31" t="str">
        <f t="shared" si="1"/>
        <v/>
      </c>
      <c r="G25" s="32" t="str">
        <f t="shared" si="2"/>
        <v/>
      </c>
      <c r="H25" s="33"/>
      <c r="I25" s="34"/>
    </row>
    <row r="26" spans="1:9" ht="21.75" customHeight="1" x14ac:dyDescent="0.3">
      <c r="A26" s="27">
        <f>IFERROR(IF(DAY(DATE($H$6,$F$6,9))=9,DATE($H$6,$F$6,9),""),"")</f>
        <v>46031</v>
      </c>
      <c r="B26" s="28" t="str">
        <f t="shared" si="0"/>
        <v>Ven</v>
      </c>
      <c r="C26" s="29"/>
      <c r="D26" s="29"/>
      <c r="E26" s="30"/>
      <c r="F26" s="31" t="str">
        <f t="shared" si="1"/>
        <v/>
      </c>
      <c r="G26" s="32" t="str">
        <f t="shared" si="2"/>
        <v/>
      </c>
      <c r="H26" s="33"/>
      <c r="I26" s="34"/>
    </row>
    <row r="27" spans="1:9" ht="21.75" customHeight="1" x14ac:dyDescent="0.3">
      <c r="A27" s="27">
        <f>IFERROR(IF(DAY(DATE($H$6,$F$6,10))=10,DATE($H$6,$F$6,10),""),"")</f>
        <v>46032</v>
      </c>
      <c r="B27" s="28" t="str">
        <f t="shared" si="0"/>
        <v>Sab</v>
      </c>
      <c r="C27" s="29"/>
      <c r="D27" s="29"/>
      <c r="E27" s="30"/>
      <c r="F27" s="31" t="str">
        <f t="shared" si="1"/>
        <v/>
      </c>
      <c r="G27" s="32" t="str">
        <f t="shared" si="2"/>
        <v/>
      </c>
      <c r="H27" s="33"/>
      <c r="I27" s="34"/>
    </row>
    <row r="28" spans="1:9" ht="21.75" customHeight="1" x14ac:dyDescent="0.3">
      <c r="A28" s="27">
        <f>IFERROR(IF(DAY(DATE($H$6,$F$6,11))=11,DATE($H$6,$F$6,11),""),"")</f>
        <v>46033</v>
      </c>
      <c r="B28" s="28" t="str">
        <f t="shared" si="0"/>
        <v>Dom</v>
      </c>
      <c r="C28" s="29"/>
      <c r="D28" s="29"/>
      <c r="E28" s="30"/>
      <c r="F28" s="31" t="str">
        <f t="shared" si="1"/>
        <v/>
      </c>
      <c r="G28" s="32" t="str">
        <f t="shared" si="2"/>
        <v/>
      </c>
      <c r="H28" s="33"/>
      <c r="I28" s="34"/>
    </row>
    <row r="29" spans="1:9" ht="21.75" customHeight="1" x14ac:dyDescent="0.3">
      <c r="A29" s="27">
        <f>IFERROR(IF(DAY(DATE($H$6,$F$6,12))=12,DATE($H$6,$F$6,12),""),"")</f>
        <v>46034</v>
      </c>
      <c r="B29" s="28" t="str">
        <f t="shared" si="0"/>
        <v>Lun</v>
      </c>
      <c r="C29" s="29"/>
      <c r="D29" s="29"/>
      <c r="E29" s="30"/>
      <c r="F29" s="31" t="str">
        <f t="shared" si="1"/>
        <v/>
      </c>
      <c r="G29" s="32" t="str">
        <f t="shared" si="2"/>
        <v/>
      </c>
      <c r="H29" s="33"/>
      <c r="I29" s="34"/>
    </row>
    <row r="30" spans="1:9" ht="21.75" customHeight="1" x14ac:dyDescent="0.3">
      <c r="A30" s="27">
        <f>IFERROR(IF(DAY(DATE($H$6,$F$6,13))=13,DATE($H$6,$F$6,13),""),"")</f>
        <v>46035</v>
      </c>
      <c r="B30" s="28" t="str">
        <f t="shared" si="0"/>
        <v>Mar</v>
      </c>
      <c r="C30" s="29"/>
      <c r="D30" s="29"/>
      <c r="E30" s="30"/>
      <c r="F30" s="31" t="str">
        <f t="shared" si="1"/>
        <v/>
      </c>
      <c r="G30" s="32" t="str">
        <f t="shared" si="2"/>
        <v/>
      </c>
      <c r="H30" s="33"/>
      <c r="I30" s="34"/>
    </row>
    <row r="31" spans="1:9" ht="21.75" customHeight="1" x14ac:dyDescent="0.3">
      <c r="A31" s="27">
        <f>IFERROR(IF(DAY(DATE($H$6,$F$6,14))=14,DATE($H$6,$F$6,14),""),"")</f>
        <v>46036</v>
      </c>
      <c r="B31" s="28" t="str">
        <f t="shared" si="0"/>
        <v>Mer</v>
      </c>
      <c r="C31" s="29"/>
      <c r="D31" s="29"/>
      <c r="E31" s="30"/>
      <c r="F31" s="31" t="str">
        <f t="shared" si="1"/>
        <v/>
      </c>
      <c r="G31" s="32" t="str">
        <f t="shared" si="2"/>
        <v/>
      </c>
      <c r="H31" s="33"/>
      <c r="I31" s="34"/>
    </row>
    <row r="32" spans="1:9" ht="21.75" customHeight="1" x14ac:dyDescent="0.3">
      <c r="A32" s="27">
        <f>IFERROR(IF(DAY(DATE($H$6,$F$6,15))=15,DATE($H$6,$F$6,15),""),"")</f>
        <v>46037</v>
      </c>
      <c r="B32" s="28" t="str">
        <f t="shared" si="0"/>
        <v>Gio</v>
      </c>
      <c r="C32" s="29"/>
      <c r="D32" s="29"/>
      <c r="E32" s="30"/>
      <c r="F32" s="31" t="str">
        <f t="shared" si="1"/>
        <v/>
      </c>
      <c r="G32" s="32" t="str">
        <f t="shared" si="2"/>
        <v/>
      </c>
      <c r="H32" s="33"/>
      <c r="I32" s="34"/>
    </row>
    <row r="33" spans="1:9" ht="21.75" customHeight="1" x14ac:dyDescent="0.3">
      <c r="A33" s="27">
        <f>IFERROR(IF(DAY(DATE($H$6,$F$6,16))=16,DATE($H$6,$F$6,16),""),"")</f>
        <v>46038</v>
      </c>
      <c r="B33" s="28" t="str">
        <f t="shared" si="0"/>
        <v>Ven</v>
      </c>
      <c r="C33" s="29"/>
      <c r="D33" s="29"/>
      <c r="E33" s="30"/>
      <c r="F33" s="31" t="str">
        <f t="shared" si="1"/>
        <v/>
      </c>
      <c r="G33" s="32" t="str">
        <f t="shared" si="2"/>
        <v/>
      </c>
      <c r="H33" s="33"/>
      <c r="I33" s="34"/>
    </row>
    <row r="34" spans="1:9" ht="21.75" customHeight="1" x14ac:dyDescent="0.3">
      <c r="A34" s="27">
        <f>IFERROR(IF(DAY(DATE($H$6,$F$6,17))=17,DATE($H$6,$F$6,17),""),"")</f>
        <v>46039</v>
      </c>
      <c r="B34" s="28" t="str">
        <f t="shared" si="0"/>
        <v>Sab</v>
      </c>
      <c r="C34" s="29"/>
      <c r="D34" s="29"/>
      <c r="E34" s="30"/>
      <c r="F34" s="31" t="str">
        <f t="shared" si="1"/>
        <v/>
      </c>
      <c r="G34" s="32" t="str">
        <f t="shared" si="2"/>
        <v/>
      </c>
      <c r="H34" s="33"/>
      <c r="I34" s="34"/>
    </row>
    <row r="35" spans="1:9" ht="21.75" customHeight="1" x14ac:dyDescent="0.3">
      <c r="A35" s="27">
        <f>IFERROR(IF(DAY(DATE($H$6,$F$6,18))=18,DATE($H$6,$F$6,18),""),"")</f>
        <v>46040</v>
      </c>
      <c r="B35" s="28" t="str">
        <f t="shared" si="0"/>
        <v>Dom</v>
      </c>
      <c r="C35" s="29"/>
      <c r="D35" s="29"/>
      <c r="E35" s="30"/>
      <c r="F35" s="31" t="str">
        <f t="shared" si="1"/>
        <v/>
      </c>
      <c r="G35" s="32" t="str">
        <f t="shared" si="2"/>
        <v/>
      </c>
      <c r="H35" s="33"/>
      <c r="I35" s="34"/>
    </row>
    <row r="36" spans="1:9" ht="21.75" customHeight="1" x14ac:dyDescent="0.3">
      <c r="A36" s="27">
        <f>IFERROR(IF(DAY(DATE($H$6,$F$6,19))=19,DATE($H$6,$F$6,19),""),"")</f>
        <v>46041</v>
      </c>
      <c r="B36" s="28" t="str">
        <f t="shared" si="0"/>
        <v>Lun</v>
      </c>
      <c r="C36" s="29"/>
      <c r="D36" s="29"/>
      <c r="E36" s="30"/>
      <c r="F36" s="31" t="str">
        <f t="shared" si="1"/>
        <v/>
      </c>
      <c r="G36" s="32" t="str">
        <f t="shared" si="2"/>
        <v/>
      </c>
      <c r="H36" s="33"/>
      <c r="I36" s="34"/>
    </row>
    <row r="37" spans="1:9" ht="21.75" customHeight="1" x14ac:dyDescent="0.3">
      <c r="A37" s="27">
        <f>IFERROR(IF(DAY(DATE($H$6,$F$6,20))=20,DATE($H$6,$F$6,20),""),"")</f>
        <v>46042</v>
      </c>
      <c r="B37" s="28" t="str">
        <f t="shared" si="0"/>
        <v>Mar</v>
      </c>
      <c r="C37" s="29"/>
      <c r="D37" s="29"/>
      <c r="E37" s="30"/>
      <c r="F37" s="31" t="str">
        <f t="shared" si="1"/>
        <v/>
      </c>
      <c r="G37" s="32" t="str">
        <f t="shared" si="2"/>
        <v/>
      </c>
      <c r="H37" s="33"/>
      <c r="I37" s="34"/>
    </row>
    <row r="38" spans="1:9" ht="21.75" customHeight="1" x14ac:dyDescent="0.3">
      <c r="A38" s="27">
        <f>IFERROR(IF(DAY(DATE($H$6,$F$6,21))=21,DATE($H$6,$F$6,21),""),"")</f>
        <v>46043</v>
      </c>
      <c r="B38" s="28" t="str">
        <f t="shared" si="0"/>
        <v>Mer</v>
      </c>
      <c r="C38" s="29"/>
      <c r="D38" s="29"/>
      <c r="E38" s="30"/>
      <c r="F38" s="31" t="str">
        <f t="shared" si="1"/>
        <v/>
      </c>
      <c r="G38" s="32" t="str">
        <f t="shared" si="2"/>
        <v/>
      </c>
      <c r="H38" s="33"/>
      <c r="I38" s="34"/>
    </row>
    <row r="39" spans="1:9" ht="21.75" customHeight="1" x14ac:dyDescent="0.3">
      <c r="A39" s="27">
        <f>IFERROR(IF(DAY(DATE($H$6,$F$6,22))=22,DATE($H$6,$F$6,22),""),"")</f>
        <v>46044</v>
      </c>
      <c r="B39" s="28" t="str">
        <f t="shared" si="0"/>
        <v>Gio</v>
      </c>
      <c r="C39" s="29"/>
      <c r="D39" s="29"/>
      <c r="E39" s="30"/>
      <c r="F39" s="31" t="str">
        <f t="shared" si="1"/>
        <v/>
      </c>
      <c r="G39" s="32" t="str">
        <f t="shared" si="2"/>
        <v/>
      </c>
      <c r="H39" s="33"/>
      <c r="I39" s="34"/>
    </row>
    <row r="40" spans="1:9" ht="21.75" customHeight="1" x14ac:dyDescent="0.3">
      <c r="A40" s="27">
        <f>IFERROR(IF(DAY(DATE($H$6,$F$6,23))=23,DATE($H$6,$F$6,23),""),"")</f>
        <v>46045</v>
      </c>
      <c r="B40" s="28" t="str">
        <f t="shared" si="0"/>
        <v>Ven</v>
      </c>
      <c r="C40" s="29"/>
      <c r="D40" s="29"/>
      <c r="E40" s="30"/>
      <c r="F40" s="31" t="str">
        <f t="shared" si="1"/>
        <v/>
      </c>
      <c r="G40" s="32" t="str">
        <f t="shared" si="2"/>
        <v/>
      </c>
      <c r="H40" s="33"/>
      <c r="I40" s="34"/>
    </row>
    <row r="41" spans="1:9" ht="21.75" customHeight="1" x14ac:dyDescent="0.3">
      <c r="A41" s="27">
        <f>IFERROR(IF(DAY(DATE($H$6,$F$6,24))=24,DATE($H$6,$F$6,24),""),"")</f>
        <v>46046</v>
      </c>
      <c r="B41" s="28" t="str">
        <f t="shared" si="0"/>
        <v>Sab</v>
      </c>
      <c r="C41" s="29"/>
      <c r="D41" s="29"/>
      <c r="E41" s="30"/>
      <c r="F41" s="31" t="str">
        <f t="shared" si="1"/>
        <v/>
      </c>
      <c r="G41" s="32" t="str">
        <f t="shared" si="2"/>
        <v/>
      </c>
      <c r="H41" s="33"/>
      <c r="I41" s="34"/>
    </row>
    <row r="42" spans="1:9" ht="21.75" customHeight="1" x14ac:dyDescent="0.3">
      <c r="A42" s="27">
        <f>IFERROR(IF(DAY(DATE($H$6,$F$6,25))=25,DATE($H$6,$F$6,25),""),"")</f>
        <v>46047</v>
      </c>
      <c r="B42" s="28" t="str">
        <f t="shared" si="0"/>
        <v>Dom</v>
      </c>
      <c r="C42" s="29"/>
      <c r="D42" s="29"/>
      <c r="E42" s="30"/>
      <c r="F42" s="31" t="str">
        <f t="shared" si="1"/>
        <v/>
      </c>
      <c r="G42" s="32" t="str">
        <f t="shared" si="2"/>
        <v/>
      </c>
      <c r="H42" s="33"/>
      <c r="I42" s="34"/>
    </row>
    <row r="43" spans="1:9" ht="21.75" customHeight="1" x14ac:dyDescent="0.3">
      <c r="A43" s="27">
        <f>IFERROR(IF(DAY(DATE($H$6,$F$6,26))=26,DATE($H$6,$F$6,26),""),"")</f>
        <v>46048</v>
      </c>
      <c r="B43" s="28" t="str">
        <f t="shared" si="0"/>
        <v>Lun</v>
      </c>
      <c r="C43" s="29"/>
      <c r="D43" s="29"/>
      <c r="E43" s="30"/>
      <c r="F43" s="31" t="str">
        <f t="shared" si="1"/>
        <v/>
      </c>
      <c r="G43" s="32" t="str">
        <f t="shared" si="2"/>
        <v/>
      </c>
      <c r="H43" s="33"/>
      <c r="I43" s="34"/>
    </row>
    <row r="44" spans="1:9" ht="21.75" customHeight="1" x14ac:dyDescent="0.3">
      <c r="A44" s="27">
        <f>IFERROR(IF(DAY(DATE($H$6,$F$6,27))=27,DATE($H$6,$F$6,27),""),"")</f>
        <v>46049</v>
      </c>
      <c r="B44" s="28" t="str">
        <f t="shared" si="0"/>
        <v>Mar</v>
      </c>
      <c r="C44" s="29"/>
      <c r="D44" s="29"/>
      <c r="E44" s="30"/>
      <c r="F44" s="31" t="str">
        <f t="shared" si="1"/>
        <v/>
      </c>
      <c r="G44" s="32" t="str">
        <f t="shared" si="2"/>
        <v/>
      </c>
      <c r="H44" s="33"/>
      <c r="I44" s="34"/>
    </row>
    <row r="45" spans="1:9" ht="21.75" customHeight="1" x14ac:dyDescent="0.3">
      <c r="A45" s="27">
        <f>IFERROR(IF(DAY(DATE($H$6,$F$6,28))=28,DATE($H$6,$F$6,28),""),"")</f>
        <v>46050</v>
      </c>
      <c r="B45" s="28" t="str">
        <f t="shared" si="0"/>
        <v>Mer</v>
      </c>
      <c r="C45" s="29"/>
      <c r="D45" s="29"/>
      <c r="E45" s="30"/>
      <c r="F45" s="31" t="str">
        <f t="shared" si="1"/>
        <v/>
      </c>
      <c r="G45" s="32" t="str">
        <f t="shared" si="2"/>
        <v/>
      </c>
      <c r="H45" s="33"/>
      <c r="I45" s="34"/>
    </row>
    <row r="46" spans="1:9" ht="21.75" customHeight="1" x14ac:dyDescent="0.3">
      <c r="A46" s="27">
        <f>IFERROR(IF(DAY(DATE($H$6,$F$6,29))=29,DATE($H$6,$F$6,29),""),"")</f>
        <v>46051</v>
      </c>
      <c r="B46" s="28" t="str">
        <f t="shared" si="0"/>
        <v>Gio</v>
      </c>
      <c r="C46" s="29"/>
      <c r="D46" s="29"/>
      <c r="E46" s="30"/>
      <c r="F46" s="31" t="str">
        <f t="shared" si="1"/>
        <v/>
      </c>
      <c r="G46" s="32" t="str">
        <f t="shared" si="2"/>
        <v/>
      </c>
      <c r="H46" s="33"/>
      <c r="I46" s="34"/>
    </row>
    <row r="47" spans="1:9" ht="21.75" customHeight="1" x14ac:dyDescent="0.3">
      <c r="A47" s="27">
        <f>IFERROR(IF(DAY(DATE($H$6,$F$6,30))=30,DATE($H$6,$F$6,30),""),"")</f>
        <v>46052</v>
      </c>
      <c r="B47" s="28" t="str">
        <f t="shared" si="0"/>
        <v>Ven</v>
      </c>
      <c r="C47" s="29"/>
      <c r="D47" s="29"/>
      <c r="E47" s="30"/>
      <c r="F47" s="31" t="str">
        <f t="shared" si="1"/>
        <v/>
      </c>
      <c r="G47" s="32" t="str">
        <f t="shared" si="2"/>
        <v/>
      </c>
      <c r="H47" s="33"/>
      <c r="I47" s="34"/>
    </row>
    <row r="48" spans="1:9" ht="21.75" customHeight="1" x14ac:dyDescent="0.3">
      <c r="A48" s="27">
        <f>IFERROR(IF(DAY(DATE($H$6,$F$6,31))=31,DATE($H$6,$F$6,31),""),"")</f>
        <v>46053</v>
      </c>
      <c r="B48" s="28" t="str">
        <f t="shared" si="0"/>
        <v>Sab</v>
      </c>
      <c r="C48" s="29"/>
      <c r="D48" s="29"/>
      <c r="E48" s="30"/>
      <c r="F48" s="31" t="str">
        <f t="shared" si="1"/>
        <v/>
      </c>
      <c r="G48" s="32" t="str">
        <f t="shared" si="2"/>
        <v/>
      </c>
      <c r="H48" s="33"/>
      <c r="I48" s="34"/>
    </row>
    <row r="50" spans="1:9" ht="25.5" customHeight="1" x14ac:dyDescent="0.3">
      <c r="A50" s="6" t="s">
        <v>31</v>
      </c>
      <c r="B50" s="6"/>
      <c r="C50" s="6"/>
      <c r="D50" s="6"/>
      <c r="E50" s="6"/>
      <c r="F50" s="35">
        <f>SUM(F18:F48)</f>
        <v>0</v>
      </c>
      <c r="G50" s="36">
        <f>SUM(G18:G48)</f>
        <v>0</v>
      </c>
      <c r="H50" s="5" t="str">
        <f>COUNTIF(H18:H48,"F")&amp;" F + "&amp;COUNTIF(H18:H48,"P")&amp;" P + "&amp;COUNTIF(H18:H48,"M")&amp;" M + "&amp;COUNTIF(H18:H48,"ROL")&amp;" ROL"</f>
        <v>0 F + 0 P + 0 M + 0 ROL</v>
      </c>
      <c r="I50" s="5"/>
    </row>
    <row r="52" spans="1:9" x14ac:dyDescent="0.3">
      <c r="A52" s="7" t="s">
        <v>32</v>
      </c>
      <c r="B52" s="7"/>
      <c r="C52" s="7"/>
      <c r="D52" s="7"/>
      <c r="E52" s="7"/>
      <c r="F52" s="7"/>
      <c r="G52" s="7"/>
      <c r="H52" s="7"/>
      <c r="I52" s="7"/>
    </row>
    <row r="53" spans="1:9" ht="21.75" customHeight="1" x14ac:dyDescent="0.3">
      <c r="A53" s="4" t="s">
        <v>33</v>
      </c>
      <c r="B53" s="4"/>
      <c r="C53" s="4"/>
      <c r="D53" s="4"/>
      <c r="E53" s="4"/>
      <c r="F53" s="4"/>
      <c r="G53" s="4"/>
      <c r="H53" s="4"/>
      <c r="I53" s="4"/>
    </row>
    <row r="55" spans="1:9" x14ac:dyDescent="0.3">
      <c r="A55" s="3" t="s">
        <v>34</v>
      </c>
      <c r="B55" s="3"/>
      <c r="C55" s="3"/>
      <c r="D55" s="3"/>
      <c r="F55" s="3" t="s">
        <v>35</v>
      </c>
      <c r="G55" s="3"/>
      <c r="H55" s="3"/>
      <c r="I55" s="3"/>
    </row>
    <row r="57" spans="1:9" ht="25.5" customHeight="1" x14ac:dyDescent="0.3">
      <c r="A57" s="2" t="s">
        <v>36</v>
      </c>
      <c r="B57" s="2"/>
      <c r="C57" s="2"/>
      <c r="D57" s="2"/>
      <c r="E57" s="2"/>
      <c r="F57" s="2"/>
      <c r="G57" s="2"/>
      <c r="H57" s="2"/>
      <c r="I57" s="2"/>
    </row>
    <row r="58" spans="1:9" ht="37.5" customHeight="1" x14ac:dyDescent="0.3">
      <c r="A58" s="1" t="s">
        <v>37</v>
      </c>
      <c r="B58" s="1"/>
      <c r="C58" s="1"/>
      <c r="D58" s="1"/>
      <c r="E58" s="1"/>
      <c r="F58" s="1"/>
      <c r="G58" s="1"/>
      <c r="H58" s="1"/>
      <c r="I58" s="1"/>
    </row>
  </sheetData>
  <mergeCells count="16">
    <mergeCell ref="A58:I58"/>
    <mergeCell ref="A52:I52"/>
    <mergeCell ref="A53:I53"/>
    <mergeCell ref="A55:D55"/>
    <mergeCell ref="F55:I55"/>
    <mergeCell ref="A57:I57"/>
    <mergeCell ref="H7:I7"/>
    <mergeCell ref="A9:I9"/>
    <mergeCell ref="A13:I13"/>
    <mergeCell ref="A50:E50"/>
    <mergeCell ref="H50:I50"/>
    <mergeCell ref="A1:I2"/>
    <mergeCell ref="A3:I3"/>
    <mergeCell ref="A5:I5"/>
    <mergeCell ref="B6:D6"/>
    <mergeCell ref="H6:I6"/>
  </mergeCells>
  <conditionalFormatting sqref="A18:I48">
    <cfRule type="expression" dxfId="0" priority="2">
      <formula>OR($B18="Sab",$B18="Dom")</formula>
    </cfRule>
  </conditionalFormatting>
  <dataValidations count="3">
    <dataValidation type="whole" errorTitle="Mese non valido" error="Inserisci un numero tra 1 e 12" sqref="F6" xr:uid="{00000000-0002-0000-0000-000000000000}">
      <formula1>1</formula1>
      <formula2>12</formula2>
    </dataValidation>
    <dataValidation type="whole" errorTitle="Anno non valido" error="Inserisci un anno tra 2020 e 2099" sqref="H6" xr:uid="{00000000-0002-0000-0000-000001000000}">
      <formula1>2020</formula1>
      <formula2>2099</formula2>
    </dataValidation>
    <dataValidation type="list" allowBlank="1" errorTitle="Tipo assenza non valido" error="Usa F (Ferie), P (Permesso), M (Malattia) o ROL" sqref="H18:H48" xr:uid="{00000000-0002-0000-0000-000002000000}">
      <formula1>"F,P,M,ROL"</formula1>
      <formula2>0</formula2>
    </dataValidation>
  </dataValidations>
  <printOptions horizontalCentered="1"/>
  <pageMargins left="0.4" right="0.4" top="0.5" bottom="0.5" header="0.5" footer="0.5"/>
  <pageSetup paperSize="9" orientation="portrait" horizontalDpi="300" verticalDpi="300"/>
  <headerFooter>
    <oddHeader>&amp;C&amp;9 Registro Presenze Mensile — &amp;"Calibri,Bold"&amp;D</oddHeader>
    <oddFooter>&amp;C&amp;8 NoBadge — nobadge.it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📖 Istruzioni</vt:lpstr>
      <vt:lpstr>Foglio Presenze</vt:lpstr>
      <vt:lpstr>'Foglio Presenze'!Area_stampa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Dumitru Timbalist</cp:lastModifiedBy>
  <cp:revision>0</cp:revision>
  <dcterms:created xsi:type="dcterms:W3CDTF">2026-04-27T17:20:56Z</dcterms:created>
  <dcterms:modified xsi:type="dcterms:W3CDTF">2026-04-27T17:34:47Z</dcterms:modified>
  <dc:language>en-US</dc:language>
</cp:coreProperties>
</file>