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enze Settimanali" sheetId="1" state="visible" r:id="rId3"/>
    <sheet name="📖 Istruzioni" sheetId="2" state="visible" r:id="rId4"/>
  </sheets>
  <definedNames>
    <definedName function="false" hidden="false" localSheetId="0" name="_xlnm.Print_Area" vbProcedure="false">'Presenze Settimanali'!$A$1:$I$64</definedName>
    <definedName function="false" hidden="false" localSheetId="0" name="_xlnm.Print_Titles" vbProcedure="false">'Presenze Settimanali'!$1:$10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Inserisci la data del lunedì da cui inizia la prima settimana. Le date di tutti i 28 giorni si aggiornano automaticamente.</t>
        </r>
      </text>
    </comment>
    <comment ref="F6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sharedStrings.xml><?xml version="1.0" encoding="utf-8"?>
<sst xmlns="http://schemas.openxmlformats.org/spreadsheetml/2006/main" count="112" uniqueCount="63">
  <si>
    <t xml:space="preserve">REGISTRO PRESENZE SETTIMANALE</t>
  </si>
  <si>
    <t xml:space="preserve">NoBadge — Software italiano di rilevazione presenze • nobadge.it</t>
  </si>
  <si>
    <t xml:space="preserve">▸ CONFIGURAZIONE</t>
  </si>
  <si>
    <t xml:space="preserve">Dipendente</t>
  </si>
  <si>
    <t xml:space="preserve">Mario Rossi</t>
  </si>
  <si>
    <t xml:space="preserve">Mansione/Reparto</t>
  </si>
  <si>
    <t xml:space="preserve">Operaio specializzato</t>
  </si>
  <si>
    <t xml:space="preserve">Lunedì sett. 1</t>
  </si>
  <si>
    <t xml:space="preserve">Ore/giorno</t>
  </si>
  <si>
    <t xml:space="preserve">Tariffa €/h</t>
  </si>
  <si>
    <t xml:space="preserve">▸ RIEPILOGO 4 SETTIMANE (dal lunedì sett. 1 alla domenica sett. 4)</t>
  </si>
  <si>
    <t xml:space="preserve">Ore Lav.</t>
  </si>
  <si>
    <t xml:space="preserve">Straord.</t>
  </si>
  <si>
    <t xml:space="preserve">Ferie</t>
  </si>
  <si>
    <t xml:space="preserve">Perm.</t>
  </si>
  <si>
    <t xml:space="preserve">Mal.</t>
  </si>
  <si>
    <t xml:space="preserve">ROL</t>
  </si>
  <si>
    <t xml:space="preserve">Gg lav.</t>
  </si>
  <si>
    <t xml:space="preserve">Costo €</t>
  </si>
  <si>
    <t xml:space="preserve">Giorno</t>
  </si>
  <si>
    <t xml:space="preserve">Data</t>
  </si>
  <si>
    <t xml:space="preserve">Entrata</t>
  </si>
  <si>
    <t xml:space="preserve">Uscita</t>
  </si>
  <si>
    <t xml:space="preserve">Pausa
(min)</t>
  </si>
  <si>
    <t xml:space="preserve">Ore Nette</t>
  </si>
  <si>
    <t xml:space="preserve">Assenza</t>
  </si>
  <si>
    <t xml:space="preserve">Note</t>
  </si>
  <si>
    <t xml:space="preserve">Lunedì</t>
  </si>
  <si>
    <t xml:space="preserve">Martedì</t>
  </si>
  <si>
    <t xml:space="preserve">Mercoledì</t>
  </si>
  <si>
    <t xml:space="preserve">Giovedì</t>
  </si>
  <si>
    <t xml:space="preserve">Venerdì</t>
  </si>
  <si>
    <t xml:space="preserve">Sabato</t>
  </si>
  <si>
    <t xml:space="preserve">Domenica</t>
  </si>
  <si>
    <t xml:space="preserve">TOTALE SETTIMANA 1  →</t>
  </si>
  <si>
    <t xml:space="preserve">TOTALE SETTIMANA 2  →</t>
  </si>
  <si>
    <t xml:space="preserve">TOTALE SETTIMANA 3  →</t>
  </si>
  <si>
    <t xml:space="preserve">TOTALE SETTIMANA 4  →</t>
  </si>
  <si>
    <t xml:space="preserve">▸ DICHIARAZIONE E FIRME</t>
  </si>
  <si>
    <t xml:space="preserve">Il sottoscritto dichiara che le ore e le presenze riportate corrispondono al vero, ai sensi dell'art. 1 del D.Lgs. 66/2003 in materia di orario di lavoro.</t>
  </si>
  <si>
    <t xml:space="preserve">Firma Dipendente: ___________________________</t>
  </si>
  <si>
    <t xml:space="preserve">Firma Datore di Lavoro: ___________________________</t>
  </si>
  <si>
    <t xml:space="preserve">💡 GESTISCI LE PRESENZE SETTIMANA DOPO SETTIMANA, IN AUTOMATICO</t>
  </si>
  <si>
    <t xml:space="preserve">Con NoBadge il tuo dipendente timbra entrata e uscita da smartphone (GPS o QR code), i totali settimanali si calcolano da soli e l'export Excel per il commercialista è pronto in 1 click. Setup in 2 minuti, nessun hardware. Prova gratis 15 giorni → nobadge.it</t>
  </si>
  <si>
    <t xml:space="preserve">GUIDA RAPIDA — Registro Settimanale</t>
  </si>
  <si>
    <t xml:space="preserve">1. Imposta il lunedì di partenza</t>
  </si>
  <si>
    <t xml:space="preserve">Nella sezione CONFIGURAZIONE in alto, modifica la cella gialla 'Lunedì sett. 1' inserendo la data del lunedì da cui vuoi iniziare a tracciare. Tutte le date dei 28 giorni successivi (4 settimane × 7) si aggiornano automaticamente.</t>
  </si>
  <si>
    <t xml:space="preserve">2. Inserisci dati dipendente</t>
  </si>
  <si>
    <t xml:space="preserve">Compila 'Dipendente', 'Mansione/Reparto', 'Ore/giorno' (di norma 8) e opzionalmente 'Tariffa €/h' (se la inserisci, il template calcola anche il costo totale del lavoro nelle 4 settimane).</t>
  </si>
  <si>
    <t xml:space="preserve">3. Compila le timbrature ogni settimana</t>
  </si>
  <si>
    <t xml:space="preserve">Per ogni giorno lavorato, inserisci Entrata e Uscita in formato HH:MM (es. 08:30) e la pausa pranzo in minuti (es. 60). Le colonne 'Ore Nette' e 'Straord.' si calcolano da sole. I weekend sono evidenziati in grigio per distinguerli a colpo d'occhio.</t>
  </si>
  <si>
    <t xml:space="preserve">4. Segnala assenze e ferie</t>
  </si>
  <si>
    <t xml:space="preserve">Nella colonna 'Assenza' usa il menù a tendina: F (Ferie), P (Permesso), M (Malattia) o ROL. I giorni di assenza vengono conteggiati sia nel totale settimana sia nel riepilogo 4 settimane in alto.</t>
  </si>
  <si>
    <t xml:space="preserve">5. Leggi i totali settimanali e il riepilogo</t>
  </si>
  <si>
    <t xml:space="preserve">Alla fine di ogni settimana c'è una riga TOTALE con ore lavorate, straordinari e sintesi assenze. In cima al foglio, il RIEPILOGO 4 SETTIMANE mostra l'aggregato di tutti i 28 giorni con costo totale.</t>
  </si>
  <si>
    <t xml:space="preserve">6. Stampa o invia al consulente</t>
  </si>
  <si>
    <t xml:space="preserve">Il file è già impaginato in A4 verticale. Vai su File → Stampa per ottenere la copia firmabile. Le settimane si distribuiscono su più pagine, con header e riepilogo ripetuti automaticamente.</t>
  </si>
  <si>
    <t xml:space="preserve">🎯 QUANDO USARE QUESTO TEMPLATE</t>
  </si>
  <si>
    <t xml:space="preserve">Il formato settimanale è ideale per:
• Lavoratori in cantiere edile (settimana lavorativa standard 40-48h)
• Turnisti del settore servizi, ristorazione, retail
• Lavoratori a chiamata o stagionali con orari variabili
• Consulenti, freelance e professionisti che fatturano a ore
• Aziende che gestiscono il payroll su base settimanale o quindicinale
• Chi vuole stampare e firmare ogni settimana per documentazione cartacea</t>
  </si>
  <si>
    <t xml:space="preserve">📋 OBBLIGO NORMATIVO</t>
  </si>
  <si>
    <t xml:space="preserve">L'art. 1 del D.Lgs. 66/2003 obbliga il datore di lavoro a registrare le ore di lavoro effettivamente prestate. La sentenza CGUE C-55/18 ha confermato che ogni Stato membro deve garantire un sistema di tracciamento. Questo template aiuta a essere conformi, ma per documentazione legalmente robusta è consigliato un sistema digitale con timestamp certificato (es. NoBadge).</t>
  </si>
  <si>
    <t xml:space="preserve">🚀 SUPERA EXCEL CON NOBADGE</t>
  </si>
  <si>
    <t xml:space="preserve">Compilare manualmente settimana dopo settimana è una perdita di tempo che si accumula. Con NoBadge ogni dipendente timbra in 1 secondo da smartphone, i totali settimanali sono immediati e l'export per il commercialista è pronto in 1 click.
✓ Prova gratis 15 giorni — senza carta di credito
✓ Setup in 2 minuti — nessun hardware
✓ Da € 4,20/utente/mese — paghi solo gli utenti attivi
✓ Ideale per cantieri, turnisti, lavoratori fuori sede
👉 Attiva la prova su nobadge.it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</si>
</sst>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&quot;€ &quot;#,##0.00"/>
    <numFmt numFmtId="168" formatCode="0"/>
    <numFmt numFmtId="169" formatCode="hh:mm"/>
  </numFmts>
  <fonts count="3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667EEA"/>
      <name val="Calibri"/>
      <family val="0"/>
      <charset val="1"/>
    </font>
    <font>
      <b val="true"/>
      <sz val="9"/>
      <color rgb="FF374151"/>
      <name val="Calibri"/>
      <family val="0"/>
      <charset val="1"/>
    </font>
    <font>
      <b val="true"/>
      <sz val="12"/>
      <color rgb="FF667EEA"/>
      <name val="Calibri"/>
      <family val="0"/>
      <charset val="1"/>
    </font>
    <font>
      <b val="true"/>
      <sz val="12"/>
      <color rgb="FFDC2626"/>
      <name val="Calibri"/>
      <family val="0"/>
      <charset val="1"/>
    </font>
    <font>
      <b val="true"/>
      <sz val="12"/>
      <color rgb="FF92400E"/>
      <name val="Calibri"/>
      <family val="0"/>
      <charset val="1"/>
    </font>
    <font>
      <b val="true"/>
      <sz val="12"/>
      <color rgb="FF1E40AF"/>
      <name val="Calibri"/>
      <family val="0"/>
      <charset val="1"/>
    </font>
    <font>
      <b val="true"/>
      <sz val="12"/>
      <color rgb="FF991B1B"/>
      <name val="Calibri"/>
      <family val="0"/>
      <charset val="1"/>
    </font>
    <font>
      <b val="true"/>
      <sz val="12"/>
      <color rgb="FF6B21A8"/>
      <name val="Calibri"/>
      <family val="0"/>
      <charset val="1"/>
    </font>
    <font>
      <b val="true"/>
      <sz val="12"/>
      <color rgb="FF5A4FCF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374151"/>
      <name val="Calibri"/>
      <family val="0"/>
      <charset val="1"/>
    </font>
    <font>
      <sz val="10"/>
      <color rgb="FF1F2937"/>
      <name val="Calibri"/>
      <family val="0"/>
      <charset val="1"/>
    </font>
    <font>
      <sz val="10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10"/>
      <color rgb="FF1F2937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b val="true"/>
      <sz val="11"/>
      <color rgb="FFDC2626"/>
      <name val="Calibri"/>
      <family val="0"/>
      <charset val="1"/>
    </font>
    <font>
      <sz val="10"/>
      <color rgb="FFFFFFFF"/>
      <name val="Calibri"/>
      <family val="0"/>
      <charset val="1"/>
    </font>
    <font>
      <sz val="10"/>
      <name val="Arial"/>
      <family val="2"/>
    </font>
    <font>
      <b val="true"/>
      <sz val="20"/>
      <color rgb="FFFFFFFF"/>
      <name val="Calibri"/>
      <family val="0"/>
      <charset val="1"/>
    </font>
    <font>
      <sz val="10"/>
      <color rgb="FF374151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667EEA"/>
        <bgColor rgb="FF6B7280"/>
      </patternFill>
    </fill>
    <fill>
      <patternFill patternType="solid">
        <fgColor rgb="FF1A1A2E"/>
        <bgColor rgb="FF1F2937"/>
      </patternFill>
    </fill>
    <fill>
      <patternFill patternType="solid">
        <fgColor rgb="FFFFF9E6"/>
        <bgColor rgb="FFF5F5F5"/>
      </patternFill>
    </fill>
    <fill>
      <patternFill patternType="solid">
        <fgColor rgb="FFFD863F"/>
        <bgColor rgb="FFFF9900"/>
      </patternFill>
    </fill>
    <fill>
      <patternFill patternType="solid">
        <fgColor rgb="FFFFE8D6"/>
        <bgColor rgb="FFFFF9E6"/>
      </patternFill>
    </fill>
    <fill>
      <patternFill patternType="solid">
        <fgColor rgb="FFFFFFFF"/>
        <bgColor rgb="FFFFF9E6"/>
      </patternFill>
    </fill>
    <fill>
      <patternFill patternType="solid">
        <fgColor rgb="FF5A4FCF"/>
        <bgColor rgb="FF1E40AF"/>
      </patternFill>
    </fill>
    <fill>
      <patternFill patternType="solid">
        <fgColor rgb="FFEEF2FF"/>
        <bgColor rgb="FFF0F4FF"/>
      </patternFill>
    </fill>
    <fill>
      <patternFill patternType="solid">
        <fgColor rgb="FFF0F4FF"/>
        <bgColor rgb="FFEEF2FF"/>
      </patternFill>
    </fill>
    <fill>
      <patternFill patternType="solid">
        <fgColor rgb="FFF5F5F5"/>
        <bgColor rgb="FFF0F4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2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22" fillId="4" borderId="0" xfId="0" applyFont="true" applyBorder="true" applyAlignment="true" applyProtection="false">
      <alignment horizontal="left" vertical="top" textRotation="0" wrapText="tru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5F5F5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991B1B"/>
      <rgbColor rgb="FF008000"/>
      <rgbColor rgb="FF000080"/>
      <rgbColor rgb="FF808000"/>
      <rgbColor rgb="FF6B21A8"/>
      <rgbColor rgb="FF059669"/>
      <rgbColor rgb="FFC0C0C0"/>
      <rgbColor rgb="FF808080"/>
      <rgbColor rgb="FF667EEA"/>
      <rgbColor rgb="FF993366"/>
      <rgbColor rgb="FFFFF9E6"/>
      <rgbColor rgb="FFEEF2FF"/>
      <rgbColor rgb="FF660066"/>
      <rgbColor rgb="FFFD863F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F"/>
      <rgbColor rgb="FFF5F5F5"/>
      <rgbColor rgb="FFFFE8D6"/>
      <rgbColor rgb="FF99CCFF"/>
      <rgbColor rgb="FFFF99CC"/>
      <rgbColor rgb="FFCC99FF"/>
      <rgbColor rgb="FFFFCC99"/>
      <rgbColor rgb="FF5A4FCF"/>
      <rgbColor rgb="FF33CCCC"/>
      <rgbColor rgb="FF99CC00"/>
      <rgbColor rgb="FFFFCC00"/>
      <rgbColor rgb="FFFF9900"/>
      <rgbColor rgb="FFFF6600"/>
      <rgbColor rgb="FF6B7280"/>
      <rgbColor rgb="FF969696"/>
      <rgbColor rgb="FF374151"/>
      <rgbColor rgb="FF339966"/>
      <rgbColor rgb="FF003300"/>
      <rgbColor rgb="FF1A1A2E"/>
      <rgbColor rgb="FF92400E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4" min="3" style="0" width="11"/>
    <col collapsed="false" customWidth="true" hidden="false" outlineLevel="0" max="5" min="5" style="0" width="9"/>
    <col collapsed="false" customWidth="true" hidden="false" outlineLevel="0" max="8" min="6" style="0" width="10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</row>
    <row r="5" customFormat="false" ht="15" hidden="false" customHeight="false" outlineLevel="0" collapsed="false">
      <c r="A5" s="4" t="s">
        <v>3</v>
      </c>
      <c r="B5" s="5" t="s">
        <v>4</v>
      </c>
      <c r="C5" s="5"/>
      <c r="D5" s="5"/>
      <c r="E5" s="4" t="s">
        <v>5</v>
      </c>
      <c r="F5" s="5" t="s">
        <v>6</v>
      </c>
      <c r="G5" s="5"/>
      <c r="H5" s="5"/>
      <c r="I5" s="5"/>
    </row>
    <row r="6" customFormat="false" ht="15" hidden="false" customHeight="false" outlineLevel="0" collapsed="false">
      <c r="A6" s="4" t="s">
        <v>7</v>
      </c>
      <c r="B6" s="6" t="n">
        <v>46027</v>
      </c>
      <c r="C6" s="6"/>
      <c r="D6" s="6"/>
      <c r="E6" s="4" t="s">
        <v>8</v>
      </c>
      <c r="F6" s="7" t="n">
        <v>8</v>
      </c>
      <c r="G6" s="4" t="s">
        <v>9</v>
      </c>
      <c r="H6" s="8" t="n">
        <v>15</v>
      </c>
      <c r="I6" s="8"/>
    </row>
    <row r="8" customFormat="false" ht="15" hidden="false" customHeight="false" outlineLevel="0" collapsed="false">
      <c r="A8" s="9" t="s">
        <v>10</v>
      </c>
      <c r="B8" s="9"/>
      <c r="C8" s="9"/>
      <c r="D8" s="9"/>
      <c r="E8" s="9"/>
      <c r="F8" s="9"/>
      <c r="G8" s="9"/>
      <c r="H8" s="9"/>
      <c r="I8" s="9"/>
    </row>
    <row r="9" customFormat="false" ht="21.75" hidden="false" customHeight="true" outlineLevel="0" collapsed="false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/>
    </row>
    <row r="10" customFormat="false" ht="30" hidden="false" customHeight="true" outlineLevel="0" collapsed="false">
      <c r="A10" s="12" t="n">
        <f aca="false">F20+F32+F44+F56</f>
        <v>0</v>
      </c>
      <c r="B10" s="13" t="n">
        <f aca="false">G20+G32+G44+G56</f>
        <v>0</v>
      </c>
      <c r="C10" s="14" t="n">
        <f aca="false">COUNTIF(H13:H19,"F")+COUNTIF(H25:H31,"F")+COUNTIF(H37:H43,"F")+COUNTIF(H49:H55,"F")</f>
        <v>0</v>
      </c>
      <c r="D10" s="15" t="n">
        <f aca="false">COUNTIF(H13:H19,"P")+COUNTIF(H25:H31,"P")+COUNTIF(H37:H43,"P")+COUNTIF(H49:H55,"P")</f>
        <v>0</v>
      </c>
      <c r="E10" s="16" t="n">
        <f aca="false">COUNTIF(H13:H19,"M")+COUNTIF(H25:H31,"M")+COUNTIF(H37:H43,"M")+COUNTIF(H49:H55,"M")</f>
        <v>0</v>
      </c>
      <c r="F10" s="17" t="n">
        <f aca="false">COUNTIF(H13:H19,"ROL")+COUNTIF(H25:H31,"ROL")+COUNTIF(H37:H43,"ROL")+COUNTIF(H49:H55,"ROL")</f>
        <v>0</v>
      </c>
      <c r="G10" s="18" t="n">
        <f aca="false">COUNTIF(F13:F19,"&gt;0")+COUNTIF(F25:F31,"&gt;0")+COUNTIF(F37:F43,"&gt;0")+COUNTIF(F49:F55,"&gt;0")</f>
        <v>0</v>
      </c>
      <c r="H10" s="19" t="n">
        <f aca="false">A10*$H$6</f>
        <v>0</v>
      </c>
      <c r="I10" s="19"/>
    </row>
    <row r="11" customFormat="false" ht="25.5" hidden="false" customHeight="true" outlineLevel="0" collapsed="false">
      <c r="A11" s="20" t="str">
        <f aca="false">"SETTIMANA 1    |    dal "&amp;TEXT($B$6+0,"dd/mm/yyyy")&amp;"    al    "&amp;TEXT($B$6+6,"dd/mm/yyyy")</f>
        <v>SETTIMANA 1    |    dal 05/01/2026    al    11/01/2026</v>
      </c>
      <c r="B11" s="20"/>
      <c r="C11" s="20"/>
      <c r="D11" s="20"/>
      <c r="E11" s="20"/>
      <c r="F11" s="20"/>
      <c r="G11" s="20"/>
      <c r="H11" s="20"/>
      <c r="I11" s="20"/>
    </row>
    <row r="12" customFormat="false" ht="30" hidden="false" customHeight="true" outlineLevel="0" collapsed="false">
      <c r="A12" s="21" t="s">
        <v>19</v>
      </c>
      <c r="B12" s="21" t="s">
        <v>20</v>
      </c>
      <c r="C12" s="21" t="s">
        <v>21</v>
      </c>
      <c r="D12" s="21" t="s">
        <v>22</v>
      </c>
      <c r="E12" s="21" t="s">
        <v>23</v>
      </c>
      <c r="F12" s="21" t="s">
        <v>24</v>
      </c>
      <c r="G12" s="21" t="s">
        <v>12</v>
      </c>
      <c r="H12" s="21" t="s">
        <v>25</v>
      </c>
      <c r="I12" s="21" t="s">
        <v>26</v>
      </c>
    </row>
    <row r="13" customFormat="false" ht="21.75" hidden="false" customHeight="true" outlineLevel="0" collapsed="false">
      <c r="A13" s="22" t="s">
        <v>27</v>
      </c>
      <c r="B13" s="23" t="n">
        <f aca="false">$B$6+0</f>
        <v>46027</v>
      </c>
      <c r="C13" s="24"/>
      <c r="D13" s="24"/>
      <c r="E13" s="25"/>
      <c r="F13" s="26" t="str">
        <f aca="false">IF(OR(C13="",D13=""),"",MAX(0,(D13-C13-IF(E13="",0,E13/1440))*24))</f>
        <v/>
      </c>
      <c r="G13" s="27" t="str">
        <f aca="false">IF(F13="","",MAX(0,F13-$F$6))</f>
        <v/>
      </c>
      <c r="H13" s="28"/>
      <c r="I13" s="29"/>
    </row>
    <row r="14" customFormat="false" ht="21.75" hidden="false" customHeight="true" outlineLevel="0" collapsed="false">
      <c r="A14" s="22" t="s">
        <v>28</v>
      </c>
      <c r="B14" s="23" t="n">
        <f aca="false">$B$6+1</f>
        <v>46028</v>
      </c>
      <c r="C14" s="24"/>
      <c r="D14" s="24"/>
      <c r="E14" s="25"/>
      <c r="F14" s="26" t="str">
        <f aca="false">IF(OR(C14="",D14=""),"",MAX(0,(D14-C14-IF(E14="",0,E14/1440))*24))</f>
        <v/>
      </c>
      <c r="G14" s="27" t="str">
        <f aca="false">IF(F14="","",MAX(0,F14-$F$6))</f>
        <v/>
      </c>
      <c r="H14" s="28"/>
      <c r="I14" s="29"/>
    </row>
    <row r="15" customFormat="false" ht="21.75" hidden="false" customHeight="true" outlineLevel="0" collapsed="false">
      <c r="A15" s="22" t="s">
        <v>29</v>
      </c>
      <c r="B15" s="23" t="n">
        <f aca="false">$B$6+2</f>
        <v>46029</v>
      </c>
      <c r="C15" s="24"/>
      <c r="D15" s="24"/>
      <c r="E15" s="25"/>
      <c r="F15" s="26" t="str">
        <f aca="false">IF(OR(C15="",D15=""),"",MAX(0,(D15-C15-IF(E15="",0,E15/1440))*24))</f>
        <v/>
      </c>
      <c r="G15" s="27" t="str">
        <f aca="false">IF(F15="","",MAX(0,F15-$F$6))</f>
        <v/>
      </c>
      <c r="H15" s="28"/>
      <c r="I15" s="29"/>
    </row>
    <row r="16" customFormat="false" ht="21.75" hidden="false" customHeight="true" outlineLevel="0" collapsed="false">
      <c r="A16" s="22" t="s">
        <v>30</v>
      </c>
      <c r="B16" s="23" t="n">
        <f aca="false">$B$6+3</f>
        <v>46030</v>
      </c>
      <c r="C16" s="24"/>
      <c r="D16" s="24"/>
      <c r="E16" s="25"/>
      <c r="F16" s="26" t="str">
        <f aca="false">IF(OR(C16="",D16=""),"",MAX(0,(D16-C16-IF(E16="",0,E16/1440))*24))</f>
        <v/>
      </c>
      <c r="G16" s="27" t="str">
        <f aca="false">IF(F16="","",MAX(0,F16-$F$6))</f>
        <v/>
      </c>
      <c r="H16" s="28"/>
      <c r="I16" s="29"/>
    </row>
    <row r="17" customFormat="false" ht="21.75" hidden="false" customHeight="true" outlineLevel="0" collapsed="false">
      <c r="A17" s="22" t="s">
        <v>31</v>
      </c>
      <c r="B17" s="23" t="n">
        <f aca="false">$B$6+4</f>
        <v>46031</v>
      </c>
      <c r="C17" s="24"/>
      <c r="D17" s="24"/>
      <c r="E17" s="25"/>
      <c r="F17" s="26" t="str">
        <f aca="false">IF(OR(C17="",D17=""),"",MAX(0,(D17-C17-IF(E17="",0,E17/1440))*24))</f>
        <v/>
      </c>
      <c r="G17" s="27" t="str">
        <f aca="false">IF(F17="","",MAX(0,F17-$F$6))</f>
        <v/>
      </c>
      <c r="H17" s="28"/>
      <c r="I17" s="29"/>
    </row>
    <row r="18" customFormat="false" ht="21.75" hidden="false" customHeight="true" outlineLevel="0" collapsed="false">
      <c r="A18" s="30" t="s">
        <v>32</v>
      </c>
      <c r="B18" s="31" t="n">
        <f aca="false">$B$6+5</f>
        <v>46032</v>
      </c>
      <c r="C18" s="24"/>
      <c r="D18" s="24"/>
      <c r="E18" s="25"/>
      <c r="F18" s="26" t="str">
        <f aca="false">IF(OR(C18="",D18=""),"",MAX(0,(D18-C18-IF(E18="",0,E18/1440))*24))</f>
        <v/>
      </c>
      <c r="G18" s="27" t="str">
        <f aca="false">IF(F18="","",MAX(0,F18-$F$6))</f>
        <v/>
      </c>
      <c r="H18" s="28"/>
      <c r="I18" s="29"/>
    </row>
    <row r="19" customFormat="false" ht="21.75" hidden="false" customHeight="true" outlineLevel="0" collapsed="false">
      <c r="A19" s="30" t="s">
        <v>33</v>
      </c>
      <c r="B19" s="31" t="n">
        <f aca="false">$B$6+6</f>
        <v>46033</v>
      </c>
      <c r="C19" s="24"/>
      <c r="D19" s="24"/>
      <c r="E19" s="25"/>
      <c r="F19" s="26" t="str">
        <f aca="false">IF(OR(C19="",D19=""),"",MAX(0,(D19-C19-IF(E19="",0,E19/1440))*24))</f>
        <v/>
      </c>
      <c r="G19" s="27" t="str">
        <f aca="false">IF(F19="","",MAX(0,F19-$F$6))</f>
        <v/>
      </c>
      <c r="H19" s="28"/>
      <c r="I19" s="29"/>
    </row>
    <row r="20" customFormat="false" ht="25.5" hidden="false" customHeight="true" outlineLevel="0" collapsed="false">
      <c r="A20" s="32" t="s">
        <v>34</v>
      </c>
      <c r="B20" s="32"/>
      <c r="C20" s="32"/>
      <c r="D20" s="32"/>
      <c r="E20" s="32"/>
      <c r="F20" s="33" t="n">
        <f aca="false">SUM(F13:F19)</f>
        <v>0</v>
      </c>
      <c r="G20" s="34" t="n">
        <f aca="false">SUM(G13:G19)</f>
        <v>0</v>
      </c>
      <c r="H20" s="35" t="str">
        <f aca="false">COUNTIF(H13:H19,"F")&amp;" F + "&amp;COUNTIF(H13:H19,"P")&amp;" P + "&amp;COUNTIF(H13:H19,"M")&amp;" M + "&amp;COUNTIF(H13:H19,"ROL")&amp;" ROL"</f>
        <v>0 F + 0 P + 0 M + 0 ROL</v>
      </c>
      <c r="I20" s="35"/>
    </row>
    <row r="23" customFormat="false" ht="25.5" hidden="false" customHeight="true" outlineLevel="0" collapsed="false">
      <c r="A23" s="20" t="str">
        <f aca="false">"SETTIMANA 2    |    dal "&amp;TEXT($B$6+7,"dd/mm/yyyy")&amp;"    al    "&amp;TEXT($B$6+13,"dd/mm/yyyy")</f>
        <v>SETTIMANA 2    |    dal 12/01/2026    al    18/01/2026</v>
      </c>
      <c r="B23" s="20"/>
      <c r="C23" s="20"/>
      <c r="D23" s="20"/>
      <c r="E23" s="20"/>
      <c r="F23" s="20"/>
      <c r="G23" s="20"/>
      <c r="H23" s="20"/>
      <c r="I23" s="20"/>
    </row>
    <row r="24" customFormat="false" ht="30" hidden="false" customHeight="true" outlineLevel="0" collapsed="false">
      <c r="A24" s="21" t="s">
        <v>19</v>
      </c>
      <c r="B24" s="21" t="s">
        <v>20</v>
      </c>
      <c r="C24" s="21" t="s">
        <v>21</v>
      </c>
      <c r="D24" s="21" t="s">
        <v>22</v>
      </c>
      <c r="E24" s="21" t="s">
        <v>23</v>
      </c>
      <c r="F24" s="21" t="s">
        <v>24</v>
      </c>
      <c r="G24" s="21" t="s">
        <v>12</v>
      </c>
      <c r="H24" s="21" t="s">
        <v>25</v>
      </c>
      <c r="I24" s="21" t="s">
        <v>26</v>
      </c>
    </row>
    <row r="25" customFormat="false" ht="21.75" hidden="false" customHeight="true" outlineLevel="0" collapsed="false">
      <c r="A25" s="22" t="s">
        <v>27</v>
      </c>
      <c r="B25" s="23" t="n">
        <f aca="false">$B$6+7</f>
        <v>46034</v>
      </c>
      <c r="C25" s="24"/>
      <c r="D25" s="24"/>
      <c r="E25" s="25"/>
      <c r="F25" s="26" t="str">
        <f aca="false">IF(OR(C25="",D25=""),"",MAX(0,(D25-C25-IF(E25="",0,E25/1440))*24))</f>
        <v/>
      </c>
      <c r="G25" s="27" t="str">
        <f aca="false">IF(F25="","",MAX(0,F25-$F$6))</f>
        <v/>
      </c>
      <c r="H25" s="28"/>
      <c r="I25" s="29"/>
    </row>
    <row r="26" customFormat="false" ht="21.75" hidden="false" customHeight="true" outlineLevel="0" collapsed="false">
      <c r="A26" s="22" t="s">
        <v>28</v>
      </c>
      <c r="B26" s="23" t="n">
        <f aca="false">$B$6+8</f>
        <v>46035</v>
      </c>
      <c r="C26" s="24"/>
      <c r="D26" s="24"/>
      <c r="E26" s="25"/>
      <c r="F26" s="26" t="str">
        <f aca="false">IF(OR(C26="",D26=""),"",MAX(0,(D26-C26-IF(E26="",0,E26/1440))*24))</f>
        <v/>
      </c>
      <c r="G26" s="27" t="str">
        <f aca="false">IF(F26="","",MAX(0,F26-$F$6))</f>
        <v/>
      </c>
      <c r="H26" s="28"/>
      <c r="I26" s="29"/>
    </row>
    <row r="27" customFormat="false" ht="21.75" hidden="false" customHeight="true" outlineLevel="0" collapsed="false">
      <c r="A27" s="22" t="s">
        <v>29</v>
      </c>
      <c r="B27" s="23" t="n">
        <f aca="false">$B$6+9</f>
        <v>46036</v>
      </c>
      <c r="C27" s="24"/>
      <c r="D27" s="24"/>
      <c r="E27" s="25"/>
      <c r="F27" s="26" t="str">
        <f aca="false">IF(OR(C27="",D27=""),"",MAX(0,(D27-C27-IF(E27="",0,E27/1440))*24))</f>
        <v/>
      </c>
      <c r="G27" s="27" t="str">
        <f aca="false">IF(F27="","",MAX(0,F27-$F$6))</f>
        <v/>
      </c>
      <c r="H27" s="28"/>
      <c r="I27" s="29"/>
    </row>
    <row r="28" customFormat="false" ht="21.75" hidden="false" customHeight="true" outlineLevel="0" collapsed="false">
      <c r="A28" s="22" t="s">
        <v>30</v>
      </c>
      <c r="B28" s="23" t="n">
        <f aca="false">$B$6+10</f>
        <v>46037</v>
      </c>
      <c r="C28" s="24"/>
      <c r="D28" s="24"/>
      <c r="E28" s="25"/>
      <c r="F28" s="26" t="str">
        <f aca="false">IF(OR(C28="",D28=""),"",MAX(0,(D28-C28-IF(E28="",0,E28/1440))*24))</f>
        <v/>
      </c>
      <c r="G28" s="27" t="str">
        <f aca="false">IF(F28="","",MAX(0,F28-$F$6))</f>
        <v/>
      </c>
      <c r="H28" s="28"/>
      <c r="I28" s="29"/>
    </row>
    <row r="29" customFormat="false" ht="21.75" hidden="false" customHeight="true" outlineLevel="0" collapsed="false">
      <c r="A29" s="22" t="s">
        <v>31</v>
      </c>
      <c r="B29" s="23" t="n">
        <f aca="false">$B$6+11</f>
        <v>46038</v>
      </c>
      <c r="C29" s="24"/>
      <c r="D29" s="24"/>
      <c r="E29" s="25"/>
      <c r="F29" s="26" t="str">
        <f aca="false">IF(OR(C29="",D29=""),"",MAX(0,(D29-C29-IF(E29="",0,E29/1440))*24))</f>
        <v/>
      </c>
      <c r="G29" s="27" t="str">
        <f aca="false">IF(F29="","",MAX(0,F29-$F$6))</f>
        <v/>
      </c>
      <c r="H29" s="28"/>
      <c r="I29" s="29"/>
    </row>
    <row r="30" customFormat="false" ht="21.75" hidden="false" customHeight="true" outlineLevel="0" collapsed="false">
      <c r="A30" s="30" t="s">
        <v>32</v>
      </c>
      <c r="B30" s="31" t="n">
        <f aca="false">$B$6+12</f>
        <v>46039</v>
      </c>
      <c r="C30" s="24"/>
      <c r="D30" s="24"/>
      <c r="E30" s="25"/>
      <c r="F30" s="26" t="str">
        <f aca="false">IF(OR(C30="",D30=""),"",MAX(0,(D30-C30-IF(E30="",0,E30/1440))*24))</f>
        <v/>
      </c>
      <c r="G30" s="27" t="str">
        <f aca="false">IF(F30="","",MAX(0,F30-$F$6))</f>
        <v/>
      </c>
      <c r="H30" s="28"/>
      <c r="I30" s="29"/>
    </row>
    <row r="31" customFormat="false" ht="21.75" hidden="false" customHeight="true" outlineLevel="0" collapsed="false">
      <c r="A31" s="30" t="s">
        <v>33</v>
      </c>
      <c r="B31" s="31" t="n">
        <f aca="false">$B$6+13</f>
        <v>46040</v>
      </c>
      <c r="C31" s="24"/>
      <c r="D31" s="24"/>
      <c r="E31" s="25"/>
      <c r="F31" s="26" t="str">
        <f aca="false">IF(OR(C31="",D31=""),"",MAX(0,(D31-C31-IF(E31="",0,E31/1440))*24))</f>
        <v/>
      </c>
      <c r="G31" s="27" t="str">
        <f aca="false">IF(F31="","",MAX(0,F31-$F$6))</f>
        <v/>
      </c>
      <c r="H31" s="28"/>
      <c r="I31" s="29"/>
    </row>
    <row r="32" customFormat="false" ht="25.5" hidden="false" customHeight="true" outlineLevel="0" collapsed="false">
      <c r="A32" s="32" t="s">
        <v>35</v>
      </c>
      <c r="B32" s="32"/>
      <c r="C32" s="32"/>
      <c r="D32" s="32"/>
      <c r="E32" s="32"/>
      <c r="F32" s="33" t="n">
        <f aca="false">SUM(F25:F31)</f>
        <v>0</v>
      </c>
      <c r="G32" s="34" t="n">
        <f aca="false">SUM(G25:G31)</f>
        <v>0</v>
      </c>
      <c r="H32" s="35" t="str">
        <f aca="false">COUNTIF(H25:H31,"F")&amp;" F + "&amp;COUNTIF(H25:H31,"P")&amp;" P + "&amp;COUNTIF(H25:H31,"M")&amp;" M + "&amp;COUNTIF(H25:H31,"ROL")&amp;" ROL"</f>
        <v>0 F + 0 P + 0 M + 0 ROL</v>
      </c>
      <c r="I32" s="35"/>
    </row>
    <row r="35" customFormat="false" ht="25.5" hidden="false" customHeight="true" outlineLevel="0" collapsed="false">
      <c r="A35" s="20" t="str">
        <f aca="false">"SETTIMANA 3    |    dal "&amp;TEXT($B$6+14,"dd/mm/yyyy")&amp;"    al    "&amp;TEXT($B$6+20,"dd/mm/yyyy")</f>
        <v>SETTIMANA 3    |    dal 19/01/2026    al    25/01/2026</v>
      </c>
      <c r="B35" s="20"/>
      <c r="C35" s="20"/>
      <c r="D35" s="20"/>
      <c r="E35" s="20"/>
      <c r="F35" s="20"/>
      <c r="G35" s="20"/>
      <c r="H35" s="20"/>
      <c r="I35" s="20"/>
    </row>
    <row r="36" customFormat="false" ht="30" hidden="false" customHeight="true" outlineLevel="0" collapsed="false">
      <c r="A36" s="21" t="s">
        <v>19</v>
      </c>
      <c r="B36" s="21" t="s">
        <v>20</v>
      </c>
      <c r="C36" s="21" t="s">
        <v>21</v>
      </c>
      <c r="D36" s="21" t="s">
        <v>22</v>
      </c>
      <c r="E36" s="21" t="s">
        <v>23</v>
      </c>
      <c r="F36" s="21" t="s">
        <v>24</v>
      </c>
      <c r="G36" s="21" t="s">
        <v>12</v>
      </c>
      <c r="H36" s="21" t="s">
        <v>25</v>
      </c>
      <c r="I36" s="21" t="s">
        <v>26</v>
      </c>
    </row>
    <row r="37" customFormat="false" ht="21.75" hidden="false" customHeight="true" outlineLevel="0" collapsed="false">
      <c r="A37" s="22" t="s">
        <v>27</v>
      </c>
      <c r="B37" s="23" t="n">
        <f aca="false">$B$6+14</f>
        <v>46041</v>
      </c>
      <c r="C37" s="24"/>
      <c r="D37" s="24"/>
      <c r="E37" s="25"/>
      <c r="F37" s="26" t="str">
        <f aca="false">IF(OR(C37="",D37=""),"",MAX(0,(D37-C37-IF(E37="",0,E37/1440))*24))</f>
        <v/>
      </c>
      <c r="G37" s="27" t="str">
        <f aca="false">IF(F37="","",MAX(0,F37-$F$6))</f>
        <v/>
      </c>
      <c r="H37" s="28"/>
      <c r="I37" s="29"/>
    </row>
    <row r="38" customFormat="false" ht="21.75" hidden="false" customHeight="true" outlineLevel="0" collapsed="false">
      <c r="A38" s="22" t="s">
        <v>28</v>
      </c>
      <c r="B38" s="23" t="n">
        <f aca="false">$B$6+15</f>
        <v>46042</v>
      </c>
      <c r="C38" s="24"/>
      <c r="D38" s="24"/>
      <c r="E38" s="25"/>
      <c r="F38" s="26" t="str">
        <f aca="false">IF(OR(C38="",D38=""),"",MAX(0,(D38-C38-IF(E38="",0,E38/1440))*24))</f>
        <v/>
      </c>
      <c r="G38" s="27" t="str">
        <f aca="false">IF(F38="","",MAX(0,F38-$F$6))</f>
        <v/>
      </c>
      <c r="H38" s="28"/>
      <c r="I38" s="29"/>
    </row>
    <row r="39" customFormat="false" ht="21.75" hidden="false" customHeight="true" outlineLevel="0" collapsed="false">
      <c r="A39" s="22" t="s">
        <v>29</v>
      </c>
      <c r="B39" s="23" t="n">
        <f aca="false">$B$6+16</f>
        <v>46043</v>
      </c>
      <c r="C39" s="24"/>
      <c r="D39" s="24"/>
      <c r="E39" s="25"/>
      <c r="F39" s="26" t="str">
        <f aca="false">IF(OR(C39="",D39=""),"",MAX(0,(D39-C39-IF(E39="",0,E39/1440))*24))</f>
        <v/>
      </c>
      <c r="G39" s="27" t="str">
        <f aca="false">IF(F39="","",MAX(0,F39-$F$6))</f>
        <v/>
      </c>
      <c r="H39" s="28"/>
      <c r="I39" s="29"/>
    </row>
    <row r="40" customFormat="false" ht="21.75" hidden="false" customHeight="true" outlineLevel="0" collapsed="false">
      <c r="A40" s="22" t="s">
        <v>30</v>
      </c>
      <c r="B40" s="23" t="n">
        <f aca="false">$B$6+17</f>
        <v>46044</v>
      </c>
      <c r="C40" s="24"/>
      <c r="D40" s="24"/>
      <c r="E40" s="25"/>
      <c r="F40" s="26" t="str">
        <f aca="false">IF(OR(C40="",D40=""),"",MAX(0,(D40-C40-IF(E40="",0,E40/1440))*24))</f>
        <v/>
      </c>
      <c r="G40" s="27" t="str">
        <f aca="false">IF(F40="","",MAX(0,F40-$F$6))</f>
        <v/>
      </c>
      <c r="H40" s="28"/>
      <c r="I40" s="29"/>
    </row>
    <row r="41" customFormat="false" ht="21.75" hidden="false" customHeight="true" outlineLevel="0" collapsed="false">
      <c r="A41" s="22" t="s">
        <v>31</v>
      </c>
      <c r="B41" s="23" t="n">
        <f aca="false">$B$6+18</f>
        <v>46045</v>
      </c>
      <c r="C41" s="24"/>
      <c r="D41" s="24"/>
      <c r="E41" s="25"/>
      <c r="F41" s="26" t="str">
        <f aca="false">IF(OR(C41="",D41=""),"",MAX(0,(D41-C41-IF(E41="",0,E41/1440))*24))</f>
        <v/>
      </c>
      <c r="G41" s="27" t="str">
        <f aca="false">IF(F41="","",MAX(0,F41-$F$6))</f>
        <v/>
      </c>
      <c r="H41" s="28"/>
      <c r="I41" s="29"/>
    </row>
    <row r="42" customFormat="false" ht="21.75" hidden="false" customHeight="true" outlineLevel="0" collapsed="false">
      <c r="A42" s="30" t="s">
        <v>32</v>
      </c>
      <c r="B42" s="31" t="n">
        <f aca="false">$B$6+19</f>
        <v>46046</v>
      </c>
      <c r="C42" s="24"/>
      <c r="D42" s="24"/>
      <c r="E42" s="25"/>
      <c r="F42" s="26" t="str">
        <f aca="false">IF(OR(C42="",D42=""),"",MAX(0,(D42-C42-IF(E42="",0,E42/1440))*24))</f>
        <v/>
      </c>
      <c r="G42" s="27" t="str">
        <f aca="false">IF(F42="","",MAX(0,F42-$F$6))</f>
        <v/>
      </c>
      <c r="H42" s="28"/>
      <c r="I42" s="29"/>
    </row>
    <row r="43" customFormat="false" ht="21.75" hidden="false" customHeight="true" outlineLevel="0" collapsed="false">
      <c r="A43" s="30" t="s">
        <v>33</v>
      </c>
      <c r="B43" s="31" t="n">
        <f aca="false">$B$6+20</f>
        <v>46047</v>
      </c>
      <c r="C43" s="24"/>
      <c r="D43" s="24"/>
      <c r="E43" s="25"/>
      <c r="F43" s="26" t="str">
        <f aca="false">IF(OR(C43="",D43=""),"",MAX(0,(D43-C43-IF(E43="",0,E43/1440))*24))</f>
        <v/>
      </c>
      <c r="G43" s="27" t="str">
        <f aca="false">IF(F43="","",MAX(0,F43-$F$6))</f>
        <v/>
      </c>
      <c r="H43" s="28"/>
      <c r="I43" s="29"/>
    </row>
    <row r="44" customFormat="false" ht="25.5" hidden="false" customHeight="true" outlineLevel="0" collapsed="false">
      <c r="A44" s="32" t="s">
        <v>36</v>
      </c>
      <c r="B44" s="32"/>
      <c r="C44" s="32"/>
      <c r="D44" s="32"/>
      <c r="E44" s="32"/>
      <c r="F44" s="33" t="n">
        <f aca="false">SUM(F37:F43)</f>
        <v>0</v>
      </c>
      <c r="G44" s="34" t="n">
        <f aca="false">SUM(G37:G43)</f>
        <v>0</v>
      </c>
      <c r="H44" s="35" t="str">
        <f aca="false">COUNTIF(H37:H43,"F")&amp;" F + "&amp;COUNTIF(H37:H43,"P")&amp;" P + "&amp;COUNTIF(H37:H43,"M")&amp;" M + "&amp;COUNTIF(H37:H43,"ROL")&amp;" ROL"</f>
        <v>0 F + 0 P + 0 M + 0 ROL</v>
      </c>
      <c r="I44" s="35"/>
    </row>
    <row r="47" customFormat="false" ht="25.5" hidden="false" customHeight="true" outlineLevel="0" collapsed="false">
      <c r="A47" s="20" t="str">
        <f aca="false">"SETTIMANA 4    |    dal "&amp;TEXT($B$6+21,"dd/mm/yyyy")&amp;"    al    "&amp;TEXT($B$6+27,"dd/mm/yyyy")</f>
        <v>SETTIMANA 4    |    dal 26/01/2026    al    01/02/2026</v>
      </c>
      <c r="B47" s="20"/>
      <c r="C47" s="20"/>
      <c r="D47" s="20"/>
      <c r="E47" s="20"/>
      <c r="F47" s="20"/>
      <c r="G47" s="20"/>
      <c r="H47" s="20"/>
      <c r="I47" s="20"/>
    </row>
    <row r="48" customFormat="false" ht="30" hidden="false" customHeight="true" outlineLevel="0" collapsed="false">
      <c r="A48" s="21" t="s">
        <v>19</v>
      </c>
      <c r="B48" s="21" t="s">
        <v>20</v>
      </c>
      <c r="C48" s="21" t="s">
        <v>21</v>
      </c>
      <c r="D48" s="21" t="s">
        <v>22</v>
      </c>
      <c r="E48" s="21" t="s">
        <v>23</v>
      </c>
      <c r="F48" s="21" t="s">
        <v>24</v>
      </c>
      <c r="G48" s="21" t="s">
        <v>12</v>
      </c>
      <c r="H48" s="21" t="s">
        <v>25</v>
      </c>
      <c r="I48" s="21" t="s">
        <v>26</v>
      </c>
    </row>
    <row r="49" customFormat="false" ht="21.75" hidden="false" customHeight="true" outlineLevel="0" collapsed="false">
      <c r="A49" s="22" t="s">
        <v>27</v>
      </c>
      <c r="B49" s="23" t="n">
        <f aca="false">$B$6+21</f>
        <v>46048</v>
      </c>
      <c r="C49" s="24"/>
      <c r="D49" s="24"/>
      <c r="E49" s="25"/>
      <c r="F49" s="26" t="str">
        <f aca="false">IF(OR(C49="",D49=""),"",MAX(0,(D49-C49-IF(E49="",0,E49/1440))*24))</f>
        <v/>
      </c>
      <c r="G49" s="27" t="str">
        <f aca="false">IF(F49="","",MAX(0,F49-$F$6))</f>
        <v/>
      </c>
      <c r="H49" s="28"/>
      <c r="I49" s="29"/>
    </row>
    <row r="50" customFormat="false" ht="21.75" hidden="false" customHeight="true" outlineLevel="0" collapsed="false">
      <c r="A50" s="22" t="s">
        <v>28</v>
      </c>
      <c r="B50" s="23" t="n">
        <f aca="false">$B$6+22</f>
        <v>46049</v>
      </c>
      <c r="C50" s="24"/>
      <c r="D50" s="24"/>
      <c r="E50" s="25"/>
      <c r="F50" s="26" t="str">
        <f aca="false">IF(OR(C50="",D50=""),"",MAX(0,(D50-C50-IF(E50="",0,E50/1440))*24))</f>
        <v/>
      </c>
      <c r="G50" s="27" t="str">
        <f aca="false">IF(F50="","",MAX(0,F50-$F$6))</f>
        <v/>
      </c>
      <c r="H50" s="28"/>
      <c r="I50" s="29"/>
    </row>
    <row r="51" customFormat="false" ht="21.75" hidden="false" customHeight="true" outlineLevel="0" collapsed="false">
      <c r="A51" s="22" t="s">
        <v>29</v>
      </c>
      <c r="B51" s="23" t="n">
        <f aca="false">$B$6+23</f>
        <v>46050</v>
      </c>
      <c r="C51" s="24"/>
      <c r="D51" s="24"/>
      <c r="E51" s="25"/>
      <c r="F51" s="26" t="str">
        <f aca="false">IF(OR(C51="",D51=""),"",MAX(0,(D51-C51-IF(E51="",0,E51/1440))*24))</f>
        <v/>
      </c>
      <c r="G51" s="27" t="str">
        <f aca="false">IF(F51="","",MAX(0,F51-$F$6))</f>
        <v/>
      </c>
      <c r="H51" s="28"/>
      <c r="I51" s="29"/>
    </row>
    <row r="52" customFormat="false" ht="21.75" hidden="false" customHeight="true" outlineLevel="0" collapsed="false">
      <c r="A52" s="22" t="s">
        <v>30</v>
      </c>
      <c r="B52" s="23" t="n">
        <f aca="false">$B$6+24</f>
        <v>46051</v>
      </c>
      <c r="C52" s="24"/>
      <c r="D52" s="24"/>
      <c r="E52" s="25"/>
      <c r="F52" s="26" t="str">
        <f aca="false">IF(OR(C52="",D52=""),"",MAX(0,(D52-C52-IF(E52="",0,E52/1440))*24))</f>
        <v/>
      </c>
      <c r="G52" s="27" t="str">
        <f aca="false">IF(F52="","",MAX(0,F52-$F$6))</f>
        <v/>
      </c>
      <c r="H52" s="28"/>
      <c r="I52" s="29"/>
    </row>
    <row r="53" customFormat="false" ht="21.75" hidden="false" customHeight="true" outlineLevel="0" collapsed="false">
      <c r="A53" s="22" t="s">
        <v>31</v>
      </c>
      <c r="B53" s="23" t="n">
        <f aca="false">$B$6+25</f>
        <v>46052</v>
      </c>
      <c r="C53" s="24"/>
      <c r="D53" s="24"/>
      <c r="E53" s="25"/>
      <c r="F53" s="26" t="str">
        <f aca="false">IF(OR(C53="",D53=""),"",MAX(0,(D53-C53-IF(E53="",0,E53/1440))*24))</f>
        <v/>
      </c>
      <c r="G53" s="27" t="str">
        <f aca="false">IF(F53="","",MAX(0,F53-$F$6))</f>
        <v/>
      </c>
      <c r="H53" s="28"/>
      <c r="I53" s="29"/>
    </row>
    <row r="54" customFormat="false" ht="21.75" hidden="false" customHeight="true" outlineLevel="0" collapsed="false">
      <c r="A54" s="30" t="s">
        <v>32</v>
      </c>
      <c r="B54" s="31" t="n">
        <f aca="false">$B$6+26</f>
        <v>46053</v>
      </c>
      <c r="C54" s="24"/>
      <c r="D54" s="24"/>
      <c r="E54" s="25"/>
      <c r="F54" s="26" t="str">
        <f aca="false">IF(OR(C54="",D54=""),"",MAX(0,(D54-C54-IF(E54="",0,E54/1440))*24))</f>
        <v/>
      </c>
      <c r="G54" s="27" t="str">
        <f aca="false">IF(F54="","",MAX(0,F54-$F$6))</f>
        <v/>
      </c>
      <c r="H54" s="28"/>
      <c r="I54" s="29"/>
    </row>
    <row r="55" customFormat="false" ht="21.75" hidden="false" customHeight="true" outlineLevel="0" collapsed="false">
      <c r="A55" s="30" t="s">
        <v>33</v>
      </c>
      <c r="B55" s="31" t="n">
        <f aca="false">$B$6+27</f>
        <v>46054</v>
      </c>
      <c r="C55" s="24"/>
      <c r="D55" s="24"/>
      <c r="E55" s="25"/>
      <c r="F55" s="26" t="str">
        <f aca="false">IF(OR(C55="",D55=""),"",MAX(0,(D55-C55-IF(E55="",0,E55/1440))*24))</f>
        <v/>
      </c>
      <c r="G55" s="27" t="str">
        <f aca="false">IF(F55="","",MAX(0,F55-$F$6))</f>
        <v/>
      </c>
      <c r="H55" s="28"/>
      <c r="I55" s="29"/>
    </row>
    <row r="56" customFormat="false" ht="25.5" hidden="false" customHeight="true" outlineLevel="0" collapsed="false">
      <c r="A56" s="32" t="s">
        <v>37</v>
      </c>
      <c r="B56" s="32"/>
      <c r="C56" s="32"/>
      <c r="D56" s="32"/>
      <c r="E56" s="32"/>
      <c r="F56" s="33" t="n">
        <f aca="false">SUM(F49:F55)</f>
        <v>0</v>
      </c>
      <c r="G56" s="34" t="n">
        <f aca="false">SUM(G49:G55)</f>
        <v>0</v>
      </c>
      <c r="H56" s="35" t="str">
        <f aca="false">COUNTIF(H49:H55,"F")&amp;" F + "&amp;COUNTIF(H49:H55,"P")&amp;" P + "&amp;COUNTIF(H49:H55,"M")&amp;" M + "&amp;COUNTIF(H49:H55,"ROL")&amp;" ROL"</f>
        <v>0 F + 0 P + 0 M + 0 ROL</v>
      </c>
      <c r="I56" s="35"/>
    </row>
    <row r="58" customFormat="false" ht="15" hidden="false" customHeight="false" outlineLevel="0" collapsed="false">
      <c r="A58" s="36" t="s">
        <v>38</v>
      </c>
      <c r="B58" s="36"/>
      <c r="C58" s="36"/>
      <c r="D58" s="36"/>
      <c r="E58" s="36"/>
      <c r="F58" s="36"/>
      <c r="G58" s="36"/>
      <c r="H58" s="36"/>
      <c r="I58" s="36"/>
    </row>
    <row r="59" customFormat="false" ht="21.75" hidden="false" customHeight="true" outlineLevel="0" collapsed="false">
      <c r="A59" s="37" t="s">
        <v>39</v>
      </c>
      <c r="B59" s="37"/>
      <c r="C59" s="37"/>
      <c r="D59" s="37"/>
      <c r="E59" s="37"/>
      <c r="F59" s="37"/>
      <c r="G59" s="37"/>
      <c r="H59" s="37"/>
      <c r="I59" s="37"/>
    </row>
    <row r="61" customFormat="false" ht="15" hidden="false" customHeight="false" outlineLevel="0" collapsed="false">
      <c r="A61" s="38" t="s">
        <v>40</v>
      </c>
      <c r="B61" s="38"/>
      <c r="C61" s="38"/>
      <c r="D61" s="38"/>
      <c r="F61" s="38" t="s">
        <v>41</v>
      </c>
      <c r="G61" s="38"/>
      <c r="H61" s="38"/>
      <c r="I61" s="38"/>
    </row>
    <row r="63" customFormat="false" ht="25.5" hidden="false" customHeight="true" outlineLevel="0" collapsed="false">
      <c r="A63" s="20" t="s">
        <v>42</v>
      </c>
      <c r="B63" s="20"/>
      <c r="C63" s="20"/>
      <c r="D63" s="20"/>
      <c r="E63" s="20"/>
      <c r="F63" s="20"/>
      <c r="G63" s="20"/>
      <c r="H63" s="20"/>
      <c r="I63" s="20"/>
    </row>
    <row r="64" customFormat="false" ht="37.5" hidden="false" customHeight="true" outlineLevel="0" collapsed="false">
      <c r="A64" s="39" t="s">
        <v>43</v>
      </c>
      <c r="B64" s="39"/>
      <c r="C64" s="39"/>
      <c r="D64" s="39"/>
      <c r="E64" s="39"/>
      <c r="F64" s="39"/>
      <c r="G64" s="39"/>
      <c r="H64" s="39"/>
      <c r="I64" s="39"/>
    </row>
  </sheetData>
  <mergeCells count="28">
    <mergeCell ref="A1:I2"/>
    <mergeCell ref="A3:I3"/>
    <mergeCell ref="A4:I4"/>
    <mergeCell ref="B5:D5"/>
    <mergeCell ref="F5:I5"/>
    <mergeCell ref="B6:D6"/>
    <mergeCell ref="H6:I6"/>
    <mergeCell ref="A8:I8"/>
    <mergeCell ref="H9:I9"/>
    <mergeCell ref="H10:I10"/>
    <mergeCell ref="A11:I11"/>
    <mergeCell ref="A20:E20"/>
    <mergeCell ref="H20:I20"/>
    <mergeCell ref="A23:I23"/>
    <mergeCell ref="A32:E32"/>
    <mergeCell ref="H32:I32"/>
    <mergeCell ref="A35:I35"/>
    <mergeCell ref="A44:E44"/>
    <mergeCell ref="H44:I44"/>
    <mergeCell ref="A47:I47"/>
    <mergeCell ref="A56:E56"/>
    <mergeCell ref="H56:I56"/>
    <mergeCell ref="A58:I58"/>
    <mergeCell ref="A59:I59"/>
    <mergeCell ref="A61:D61"/>
    <mergeCell ref="F61:I61"/>
    <mergeCell ref="A63:I63"/>
    <mergeCell ref="A64:I64"/>
  </mergeCells>
  <conditionalFormatting sqref="A13:I19">
    <cfRule type="expression" priority="2" aboveAverage="0" equalAverage="0" bottom="0" percent="0" rank="0" text="" dxfId="0">
      <formula>OR($A13="Sabato",$A13="Domenica")</formula>
    </cfRule>
  </conditionalFormatting>
  <conditionalFormatting sqref="A25:I31">
    <cfRule type="expression" priority="3" aboveAverage="0" equalAverage="0" bottom="0" percent="0" rank="0" text="" dxfId="0">
      <formula>OR($A25="Sabato",$A25="Domenica")</formula>
    </cfRule>
  </conditionalFormatting>
  <conditionalFormatting sqref="A37:I43">
    <cfRule type="expression" priority="4" aboveAverage="0" equalAverage="0" bottom="0" percent="0" rank="0" text="" dxfId="0">
      <formula>OR($A37="Sabato",$A37="Domenica")</formula>
    </cfRule>
  </conditionalFormatting>
  <conditionalFormatting sqref="A49:I55">
    <cfRule type="expression" priority="5" aboveAverage="0" equalAverage="0" bottom="0" percent="0" rank="0" text="" dxfId="0">
      <formula>OR($A49="Sabato",$A49="Domenica")</formula>
    </cfRule>
  </conditionalFormatting>
  <dataValidations count="1">
    <dataValidation allowBlank="true" error="Usa F (Ferie), P (Permesso), M (Malattia) o ROL" errorStyle="stop" operator="between" showDropDown="false" showErrorMessage="false" showInputMessage="false" sqref="H13:H19 H25:H31 H37:H43 H49:H55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&amp;C&amp;9 Registro Presenze Settimanale — &amp;"Calibri,Bold"&amp;D</oddHeader>
    <oddFooter>&amp;C&amp;8 NoBadge — nobadge.it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75"/>
  </cols>
  <sheetData>
    <row r="1" customFormat="false" ht="21.75" hidden="false" customHeight="true" outlineLevel="0" collapsed="false">
      <c r="A1" s="40" t="s">
        <v>44</v>
      </c>
      <c r="B1" s="40"/>
      <c r="C1" s="40"/>
    </row>
    <row r="2" customFormat="false" ht="21.75" hidden="false" customHeight="true" outlineLevel="0" collapsed="false">
      <c r="A2" s="40"/>
      <c r="B2" s="40"/>
      <c r="C2" s="40"/>
    </row>
    <row r="4" customFormat="false" ht="129.75" hidden="false" customHeight="true" outlineLevel="0" collapsed="false">
      <c r="B4" s="41" t="s">
        <v>45</v>
      </c>
      <c r="C4" s="42" t="s">
        <v>46</v>
      </c>
    </row>
    <row r="5" customFormat="false" ht="114" hidden="false" customHeight="true" outlineLevel="0" collapsed="false">
      <c r="B5" s="41" t="s">
        <v>47</v>
      </c>
      <c r="C5" s="42" t="s">
        <v>48</v>
      </c>
    </row>
    <row r="6" customFormat="false" ht="129.75" hidden="false" customHeight="true" outlineLevel="0" collapsed="false">
      <c r="B6" s="41" t="s">
        <v>49</v>
      </c>
      <c r="C6" s="42" t="s">
        <v>50</v>
      </c>
    </row>
    <row r="7" customFormat="false" ht="117" hidden="false" customHeight="true" outlineLevel="0" collapsed="false">
      <c r="B7" s="41" t="s">
        <v>51</v>
      </c>
      <c r="C7" s="42" t="s">
        <v>52</v>
      </c>
    </row>
    <row r="8" customFormat="false" ht="118.5" hidden="false" customHeight="true" outlineLevel="0" collapsed="false">
      <c r="B8" s="41" t="s">
        <v>53</v>
      </c>
      <c r="C8" s="42" t="s">
        <v>54</v>
      </c>
    </row>
    <row r="9" customFormat="false" ht="114.75" hidden="false" customHeight="true" outlineLevel="0" collapsed="false">
      <c r="B9" s="41" t="s">
        <v>55</v>
      </c>
      <c r="C9" s="42" t="s">
        <v>56</v>
      </c>
    </row>
    <row r="11" customFormat="false" ht="21.75" hidden="false" customHeight="true" outlineLevel="0" collapsed="false">
      <c r="B11" s="3" t="s">
        <v>57</v>
      </c>
      <c r="C11" s="3"/>
    </row>
    <row r="12" customFormat="false" ht="109.5" hidden="false" customHeight="true" outlineLevel="0" collapsed="false">
      <c r="B12" s="43" t="s">
        <v>58</v>
      </c>
      <c r="C12" s="43"/>
    </row>
    <row r="14" customFormat="false" ht="21.75" hidden="false" customHeight="true" outlineLevel="0" collapsed="false">
      <c r="B14" s="3" t="s">
        <v>59</v>
      </c>
      <c r="C14" s="3"/>
    </row>
    <row r="15" customFormat="false" ht="79.5" hidden="false" customHeight="true" outlineLevel="0" collapsed="false">
      <c r="B15" s="44" t="s">
        <v>60</v>
      </c>
      <c r="C15" s="44"/>
    </row>
    <row r="17" customFormat="false" ht="25.5" hidden="false" customHeight="true" outlineLevel="0" collapsed="false">
      <c r="B17" s="20" t="s">
        <v>61</v>
      </c>
      <c r="C17" s="20"/>
    </row>
    <row r="18" customFormat="false" ht="159.75" hidden="false" customHeight="true" outlineLevel="0" collapsed="false">
      <c r="B18" s="45" t="s">
        <v>62</v>
      </c>
      <c r="C18" s="45"/>
    </row>
  </sheetData>
  <mergeCells count="7">
    <mergeCell ref="A1:C2"/>
    <mergeCell ref="B11:C11"/>
    <mergeCell ref="B12:C12"/>
    <mergeCell ref="B14:C14"/>
    <mergeCell ref="B15:C15"/>
    <mergeCell ref="B17:C17"/>
    <mergeCell ref="B18:C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2026-04-27T17:40:18Z</dcterms:created>
  <dc:creator>openpyxl</dc:creator>
  <dc:description/>
  <dc:language>en-US</dc:language>
  <cp:lastModifiedBy/>
  <dcterms:modified xsi:type="dcterms:W3CDTF">2026-04-27T17:40:18Z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